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20730" windowHeight="11760" tabRatio="938" activeTab="2"/>
  </bookViews>
  <sheets>
    <sheet name="Planilha final 2014" sheetId="13" r:id="rId1"/>
    <sheet name="presença nas comissões" sheetId="12" r:id="rId2"/>
    <sheet name="comissões consolidadas" sheetId="3" r:id="rId3"/>
    <sheet name="Transparência-aval. do site " sheetId="11" r:id="rId4"/>
    <sheet name="Impacto dos PLs" sheetId="7" r:id="rId5"/>
    <sheet name="votaçõesnominais" sheetId="9" r:id="rId6"/>
    <sheet name="votações importantes" sheetId="5" r:id="rId7"/>
    <sheet name="Criterios Avaliacao" sheetId="14" r:id="rId8"/>
  </sheets>
  <definedNames>
    <definedName name="_xlnm._FilterDatabase" localSheetId="0" hidden="1">'Planilha final 2014'!$A$6:$G$22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8" i="11" l="1"/>
  <c r="N38" i="11" s="1"/>
  <c r="E21" i="13" s="1"/>
  <c r="L37" i="11"/>
  <c r="N37" i="11"/>
  <c r="L36" i="11"/>
  <c r="N36" i="11" s="1"/>
  <c r="E7" i="13" s="1"/>
  <c r="L35" i="11"/>
  <c r="N35" i="11"/>
  <c r="L34" i="11"/>
  <c r="N34" i="11" s="1"/>
  <c r="E22" i="13" s="1"/>
  <c r="L33" i="11"/>
  <c r="N33" i="11"/>
  <c r="L32" i="11"/>
  <c r="N32" i="11" s="1"/>
  <c r="E18" i="13" s="1"/>
  <c r="L31" i="11"/>
  <c r="N31" i="11"/>
  <c r="L30" i="11"/>
  <c r="N30" i="11" s="1"/>
  <c r="E15" i="13" s="1"/>
  <c r="L29" i="11"/>
  <c r="N29" i="11"/>
  <c r="L28" i="11"/>
  <c r="N28" i="11" s="1"/>
  <c r="E11" i="13" s="1"/>
  <c r="L27" i="11"/>
  <c r="N27" i="11"/>
  <c r="L26" i="11"/>
  <c r="N26" i="11" s="1"/>
  <c r="E6" i="13" s="1"/>
  <c r="L25" i="11"/>
  <c r="N25" i="11"/>
  <c r="L24" i="11"/>
  <c r="N24" i="11" s="1"/>
  <c r="E12" i="13" s="1"/>
  <c r="L23" i="11"/>
  <c r="N23" i="11"/>
  <c r="L22" i="11"/>
  <c r="N22" i="11" s="1"/>
  <c r="D15" i="3"/>
  <c r="D45" i="3"/>
  <c r="C45" i="3"/>
  <c r="B45" i="3"/>
  <c r="C44" i="3"/>
  <c r="B44" i="3"/>
  <c r="D36" i="3"/>
  <c r="C36" i="3"/>
  <c r="B36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B28" i="3"/>
  <c r="D24" i="3"/>
  <c r="C24" i="3"/>
  <c r="B24" i="3"/>
  <c r="D23" i="3"/>
  <c r="C23" i="3"/>
  <c r="B23" i="3"/>
  <c r="C15" i="3"/>
  <c r="B15" i="3"/>
  <c r="D22" i="3"/>
  <c r="C22" i="3"/>
  <c r="B22" i="3"/>
  <c r="B22" i="12" s="1"/>
  <c r="D21" i="3"/>
  <c r="C21" i="3"/>
  <c r="B21" i="3"/>
  <c r="D20" i="3"/>
  <c r="C20" i="3"/>
  <c r="B20" i="3"/>
  <c r="B20" i="12" s="1"/>
  <c r="D19" i="3"/>
  <c r="C19" i="3"/>
  <c r="B19" i="3"/>
  <c r="B19" i="12" s="1"/>
  <c r="C19" i="12" s="1"/>
  <c r="D19" i="12" s="1"/>
  <c r="D18" i="13" s="1"/>
  <c r="D18" i="3"/>
  <c r="C18" i="3"/>
  <c r="B18" i="3"/>
  <c r="B18" i="12" s="1"/>
  <c r="D17" i="3"/>
  <c r="C17" i="3"/>
  <c r="B17" i="3"/>
  <c r="D16" i="3"/>
  <c r="C16" i="3"/>
  <c r="B16" i="3"/>
  <c r="B16" i="12" s="1"/>
  <c r="D14" i="3"/>
  <c r="C14" i="3"/>
  <c r="B14" i="3"/>
  <c r="D13" i="3"/>
  <c r="C13" i="3"/>
  <c r="B13" i="3"/>
  <c r="B14" i="12" s="1"/>
  <c r="D12" i="3"/>
  <c r="C12" i="3"/>
  <c r="B12" i="3"/>
  <c r="B13" i="12" s="1"/>
  <c r="D11" i="3"/>
  <c r="C11" i="3"/>
  <c r="B11" i="3"/>
  <c r="B12" i="12" s="1"/>
  <c r="D10" i="3"/>
  <c r="C10" i="3"/>
  <c r="B10" i="3"/>
  <c r="B11" i="12" s="1"/>
  <c r="D9" i="3"/>
  <c r="C9" i="3"/>
  <c r="B9" i="3"/>
  <c r="B10" i="12" s="1"/>
  <c r="D8" i="3"/>
  <c r="C8" i="3"/>
  <c r="B8" i="3"/>
  <c r="B9" i="12" s="1"/>
  <c r="D7" i="3"/>
  <c r="B7" i="3"/>
  <c r="B8" i="12" s="1"/>
  <c r="C28" i="3"/>
  <c r="C7" i="3"/>
  <c r="H9" i="7"/>
  <c r="G9" i="7"/>
  <c r="I9" i="7" s="1"/>
  <c r="H10" i="7"/>
  <c r="G10" i="7"/>
  <c r="I10" i="7" s="1"/>
  <c r="C20" i="13" s="1"/>
  <c r="H11" i="7"/>
  <c r="I11" i="7" s="1"/>
  <c r="C12" i="13" s="1"/>
  <c r="G11" i="7"/>
  <c r="H12" i="7"/>
  <c r="G12" i="7"/>
  <c r="H13" i="7"/>
  <c r="G13" i="7"/>
  <c r="H14" i="7"/>
  <c r="G14" i="7"/>
  <c r="I14" i="7"/>
  <c r="H15" i="7"/>
  <c r="G15" i="7"/>
  <c r="H16" i="7"/>
  <c r="G16" i="7"/>
  <c r="H17" i="7"/>
  <c r="I17" i="7"/>
  <c r="C13" i="13" s="1"/>
  <c r="H19" i="7"/>
  <c r="G19" i="7"/>
  <c r="H20" i="7"/>
  <c r="G20" i="7"/>
  <c r="H21" i="7"/>
  <c r="I21" i="7" s="1"/>
  <c r="C9" i="13" s="1"/>
  <c r="G21" i="7"/>
  <c r="H22" i="7"/>
  <c r="G22" i="7"/>
  <c r="I22" i="7" s="1"/>
  <c r="C22" i="13" s="1"/>
  <c r="H23" i="7"/>
  <c r="G23" i="7"/>
  <c r="H24" i="7"/>
  <c r="G24" i="7"/>
  <c r="H25" i="7"/>
  <c r="G25" i="7"/>
  <c r="E9" i="13"/>
  <c r="E10" i="13"/>
  <c r="E13" i="13"/>
  <c r="C14" i="13"/>
  <c r="E14" i="13"/>
  <c r="E16" i="13"/>
  <c r="E17" i="13"/>
  <c r="E19" i="13"/>
  <c r="E20" i="13"/>
  <c r="AV21" i="9"/>
  <c r="AW21" i="9" s="1"/>
  <c r="F9" i="13" s="1"/>
  <c r="AV20" i="9"/>
  <c r="AW20" i="9" s="1"/>
  <c r="F18" i="13" s="1"/>
  <c r="AV19" i="9"/>
  <c r="AW19" i="9" s="1"/>
  <c r="F10" i="13" s="1"/>
  <c r="AV18" i="9"/>
  <c r="AV17" i="9"/>
  <c r="AV16" i="9"/>
  <c r="AW16" i="9" s="1"/>
  <c r="F7" i="13" s="1"/>
  <c r="AV15" i="9"/>
  <c r="AW15" i="9" s="1"/>
  <c r="AV14" i="9"/>
  <c r="AW14" i="9" s="1"/>
  <c r="F11" i="13" s="1"/>
  <c r="AV13" i="9"/>
  <c r="AW13" i="9" s="1"/>
  <c r="F14" i="13" s="1"/>
  <c r="AV12" i="9"/>
  <c r="AW12" i="9" s="1"/>
  <c r="F6" i="13" s="1"/>
  <c r="AV11" i="9"/>
  <c r="AW11" i="9" s="1"/>
  <c r="F19" i="13" s="1"/>
  <c r="AV10" i="9"/>
  <c r="AW10" i="9" s="1"/>
  <c r="F12" i="13" s="1"/>
  <c r="AV9" i="9"/>
  <c r="AW9" i="9" s="1"/>
  <c r="F20" i="13" s="1"/>
  <c r="AV25" i="9"/>
  <c r="AW25" i="9" s="1"/>
  <c r="F21" i="13" s="1"/>
  <c r="AV24" i="9"/>
  <c r="AW24" i="9" s="1"/>
  <c r="F16" i="13" s="1"/>
  <c r="AV23" i="9"/>
  <c r="AW23" i="9" s="1"/>
  <c r="F17" i="13" s="1"/>
  <c r="AV22" i="9"/>
  <c r="AW22" i="9" s="1"/>
  <c r="F22" i="13" s="1"/>
  <c r="AV8" i="9"/>
  <c r="AW8" i="9" s="1"/>
  <c r="AW18" i="9"/>
  <c r="F15" i="13" s="1"/>
  <c r="AW17" i="9"/>
  <c r="F13" i="13" s="1"/>
  <c r="I23" i="7" l="1"/>
  <c r="C17" i="13" s="1"/>
  <c r="I19" i="7"/>
  <c r="C10" i="13" s="1"/>
  <c r="B24" i="12"/>
  <c r="C24" i="12" s="1"/>
  <c r="D24" i="12" s="1"/>
  <c r="D21" i="13" s="1"/>
  <c r="C12" i="12"/>
  <c r="D12" i="12" s="1"/>
  <c r="D6" i="13" s="1"/>
  <c r="C16" i="12"/>
  <c r="D16" i="12" s="1"/>
  <c r="D13" i="13" s="1"/>
  <c r="G13" i="13" s="1"/>
  <c r="I20" i="7"/>
  <c r="C18" i="13" s="1"/>
  <c r="G18" i="13" s="1"/>
  <c r="I12" i="7"/>
  <c r="C19" i="13" s="1"/>
  <c r="I24" i="7"/>
  <c r="C16" i="13" s="1"/>
  <c r="I16" i="7"/>
  <c r="C7" i="13" s="1"/>
  <c r="I25" i="7"/>
  <c r="C21" i="13" s="1"/>
  <c r="I15" i="7"/>
  <c r="C11" i="13" s="1"/>
  <c r="I13" i="7"/>
  <c r="C6" i="13" s="1"/>
  <c r="B17" i="12"/>
  <c r="D17" i="12" s="1"/>
  <c r="D15" i="13" s="1"/>
  <c r="G15" i="13" s="1"/>
  <c r="C11" i="12"/>
  <c r="D11" i="12" s="1"/>
  <c r="C10" i="12"/>
  <c r="D10" i="12" s="1"/>
  <c r="D12" i="13" s="1"/>
  <c r="G12" i="13" s="1"/>
  <c r="C13" i="12"/>
  <c r="D13" i="12" s="1"/>
  <c r="D14" i="13" s="1"/>
  <c r="G14" i="13" s="1"/>
  <c r="B23" i="12"/>
  <c r="C23" i="12" s="1"/>
  <c r="C14" i="12"/>
  <c r="D14" i="12" s="1"/>
  <c r="D11" i="13" s="1"/>
  <c r="C9" i="12"/>
  <c r="D9" i="12" s="1"/>
  <c r="D20" i="13" s="1"/>
  <c r="G20" i="13" s="1"/>
  <c r="B21" i="12"/>
  <c r="D21" i="12" s="1"/>
  <c r="D22" i="13" s="1"/>
  <c r="G22" i="13" s="1"/>
  <c r="C8" i="12"/>
  <c r="D8" i="12" s="1"/>
  <c r="D8" i="13" s="1"/>
  <c r="C22" i="12"/>
  <c r="D22" i="12" s="1"/>
  <c r="D17" i="13" s="1"/>
  <c r="G17" i="13" s="1"/>
  <c r="C18" i="12"/>
  <c r="D18" i="12" s="1"/>
  <c r="D10" i="13" s="1"/>
  <c r="G10" i="13" s="1"/>
  <c r="G6" i="13"/>
  <c r="F8" i="13"/>
  <c r="AW26" i="9"/>
  <c r="D9" i="13"/>
  <c r="G9" i="13" s="1"/>
  <c r="C8" i="13"/>
  <c r="N39" i="11"/>
  <c r="E8" i="13"/>
  <c r="G11" i="13" l="1"/>
  <c r="I26" i="7"/>
  <c r="G21" i="13"/>
  <c r="D23" i="12"/>
  <c r="D16" i="13" s="1"/>
  <c r="G16" i="13" s="1"/>
  <c r="D15" i="12"/>
  <c r="D7" i="13" s="1"/>
  <c r="G7" i="13" s="1"/>
  <c r="D19" i="13"/>
  <c r="G19" i="13" s="1"/>
  <c r="G8" i="13"/>
  <c r="D25" i="12" l="1"/>
  <c r="G23" i="13"/>
</calcChain>
</file>

<file path=xl/comments1.xml><?xml version="1.0" encoding="utf-8"?>
<comments xmlns="http://schemas.openxmlformats.org/spreadsheetml/2006/main">
  <authors>
    <author>User</author>
    <author>Sonia Desktop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Autoriza a concessão administrativa de área municipal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Dispõe sobre o Plano de Controle de Poluição Veicular do Município de São Paulo - PCPV - SP e o Programa de Inspeção e Manutenção de Veículos em Uso do Município de São Paulo - I/M-SP, bem como altera a Lei nº 11.733, de 27 de março de 1995.</t>
        </r>
      </text>
    </comment>
    <comment ref="E4" authorId="1">
      <text>
        <r>
          <rPr>
            <sz val="9"/>
            <color indexed="81"/>
            <rFont val="Tahoma"/>
            <family val="2"/>
          </rPr>
          <t>Autoriza a concessão administrativa de uso de área municipal situada na Avenida Jacu-Pêssego, nº 2.630, Itaquera, à Universidade Federal de São Paulo - Unifesp,</t>
        </r>
      </text>
    </comment>
    <comment ref="F4" authorId="1">
      <text>
        <r>
          <rPr>
            <sz val="9"/>
            <color indexed="81"/>
            <rFont val="Tahoma"/>
            <family val="2"/>
          </rPr>
          <t xml:space="preserve">Dispõe sobre a limpeza Introduz alterações nos artigos 14, 16 e 17 da Lei nº 15.442, de 9 de setembro de 2011. (Dispõe sobre a limpeza de imóveis, o fechamento de terrenos não edificados e a construção e manutenção de passeios).
APROVAÇÃO MEDIANTE VOTO FAVORÁVEL DA MAIORIA ABSOLUTA DOS MEMBROS DA CÂMARA.
LÊ SUBST DO LÍDER DE GOVERNO E APROVA - LÊ E REJEITA AS EMENDAS  - VAI À SANÇÃO
APROVAÇÃO MEDIANTE VOTO FAVORÁVEL DA MAIORIA ABSOLUTA DOS MEMBROS DA CÂMARA.de imóveis, o fechamento de terrenos não edificados e a construção e manutenção de passeios
</t>
        </r>
      </text>
    </comment>
    <comment ref="G4" authorId="1">
      <text>
        <r>
          <rPr>
            <sz val="9"/>
            <color indexed="81"/>
            <rFont val="Tahoma"/>
            <family val="2"/>
          </rPr>
          <t xml:space="preserve">Dispõe sobre a criação e alteração da estrutura organizacional das Secretarias Municipais que especifica, cria a Subprefeitura de Sapopemba e institui a Gratificação pela Prestação de Serviços de Controladoria.
</t>
        </r>
      </text>
    </comment>
    <comment ref="H4" authorId="1">
      <text>
        <r>
          <rPr>
            <sz val="9"/>
            <color indexed="81"/>
            <rFont val="Tahoma"/>
            <family val="2"/>
          </rPr>
          <t xml:space="preserve">Dispõe sobre a incorporação da área relativa à Praça Maria Helena Monteiro de Barros Saad ao Parque Ibirapuera, e dá outras providências.
</t>
        </r>
      </text>
    </comment>
    <comment ref="I4" authorId="1">
      <text>
        <r>
          <rPr>
            <sz val="9"/>
            <color indexed="81"/>
            <rFont val="Tahoma"/>
            <family val="2"/>
          </rPr>
          <t xml:space="preserve">Dispõe sobre a revisão geral anual da remuneração dos servidores públicos municipais.
</t>
        </r>
      </text>
    </comment>
    <comment ref="J4" authorId="1">
      <text>
        <r>
          <rPr>
            <sz val="9"/>
            <color indexed="81"/>
            <rFont val="Tahoma"/>
            <family val="2"/>
          </rPr>
          <t xml:space="preserve">Altera dispositivos da Lei nº 11.228, de 25 de junho de 1992  Código de Obras e Edificações do Município de São Paulo, para o fim de nele incluir o conceito de Projeto Simplificado, e dá providências correlatas.
Sub. da Liderança do Governo
</t>
        </r>
      </text>
    </comment>
    <comment ref="K4" authorId="1">
      <text>
        <r>
          <rPr>
            <sz val="9"/>
            <color indexed="81"/>
            <rFont val="Tahoma"/>
            <family val="2"/>
          </rPr>
          <t xml:space="preserve">Autoriza o Poder Executivo a instituir Serviço Autônomo denominado Agência São Paulo de Desenvolvimento - ADE SAMPA; institui o Programa para Valorização Tecnológicas - VAI - TEC, no âmbito da ADAE SAMPA; modifica 
</t>
        </r>
      </text>
    </comment>
    <comment ref="L4" authorId="1">
      <text>
        <r>
          <rPr>
            <sz val="9"/>
            <color indexed="81"/>
            <rFont val="Tahoma"/>
            <family val="2"/>
          </rPr>
          <t xml:space="preserve">Dispõe sobre a criação de cargos de professor Infantil, no Quadro do Magistério Municipal, do Quadro dos Profissionais de Educação  QPE.
</t>
        </r>
      </text>
    </comment>
    <comment ref="M4" authorId="1">
      <text>
        <r>
          <rPr>
            <sz val="9"/>
            <color indexed="81"/>
            <rFont val="Tahoma"/>
            <family val="2"/>
          </rPr>
          <t xml:space="preserve">Requerimento de abertura de 3ª CPI simultânea
</t>
        </r>
      </text>
    </comment>
    <comment ref="N4" authorId="1">
      <text>
        <r>
          <rPr>
            <sz val="9"/>
            <color indexed="81"/>
            <rFont val="Tahoma"/>
            <family val="2"/>
          </rPr>
          <t xml:space="preserve">Dispõe sobre a concessão ao Programa de Habitação Social do Conjunto Heliópolis da Secretaria Municipal de Habitação de São Paulo, e dá outras providências.
</t>
        </r>
      </text>
    </comment>
    <comment ref="O4" authorId="1">
      <text>
        <r>
          <rPr>
            <sz val="9"/>
            <color indexed="81"/>
            <rFont val="Tahoma"/>
            <family val="2"/>
          </rPr>
          <t xml:space="preserve">Dispõe sobre as diretrizes orçamentárias para o exercício de 2014.
</t>
        </r>
      </text>
    </comment>
    <comment ref="P4" authorId="1">
      <text>
        <r>
          <rPr>
            <sz val="9"/>
            <color indexed="81"/>
            <rFont val="Tahoma"/>
            <family val="2"/>
          </rPr>
          <t xml:space="preserve">Altera o plano de melhoramentos viários aprovado pela Lei nº 15.514, de 21 de dezembro de 2011.
</t>
        </r>
      </text>
    </comment>
    <comment ref="Q4" authorId="1">
      <text>
        <r>
          <rPr>
            <sz val="9"/>
            <color indexed="81"/>
            <rFont val="Tahoma"/>
            <family val="2"/>
          </rPr>
          <t xml:space="preserve">EDIR SALES (PSD), FLORIANO PESARO (PSDB), JEAN MADEIRA (PRB), ORLANDO SILVA (PC DO B), OTA (PSB), REIS (PT), TONINHO VESPOLI (PSOL)  Dispõe sobre a concessão do Prêmio Escotista Mário Covas de Ação Voluntária do ano de 2013, nos termos da Resolução nº 02/2003
</t>
        </r>
      </text>
    </comment>
    <comment ref="R4" authorId="1">
      <text>
        <r>
          <rPr>
            <sz val="9"/>
            <color indexed="81"/>
            <rFont val="Tahoma"/>
            <family val="2"/>
          </rPr>
          <t xml:space="preserve">Dispõe sobre a outorga de "Salva de Prata" ao Batalhão Tobias de Aguiar, e dá outras providências.
</t>
        </r>
      </text>
    </comment>
    <comment ref="S4" authorId="1">
      <text>
        <r>
          <rPr>
            <b/>
            <sz val="9"/>
            <color indexed="81"/>
            <rFont val="Tahoma"/>
            <family val="2"/>
          </rPr>
          <t>Dispõe sobre a implantação do Sistema Universidade Aberta do Brasil - UAB no âmbito do Município de São Paulo, voltado à oferta de cursos e programas na modalidade à distância,  mediante a criação e manutenção de Polos de Apoio Presencial, nos termos e condições que especifica.</t>
        </r>
      </text>
    </comment>
    <comment ref="T4" authorId="1">
      <text>
        <r>
          <rPr>
            <sz val="9"/>
            <color indexed="81"/>
            <rFont val="Tahoma"/>
            <family val="2"/>
          </rPr>
          <t xml:space="preserve">Discussão e votação únicas do PARECER FAVORÁVEL do Tribunal de Contas do Município (DOCREC-484/2013), Parecer sobre as Contas do Executivo relativas ao exercício de 2012.
</t>
        </r>
      </text>
    </comment>
    <comment ref="U4" authorId="1">
      <text>
        <r>
          <rPr>
            <sz val="9"/>
            <color indexed="81"/>
            <rFont val="Tahoma"/>
            <family val="2"/>
          </rPr>
          <t xml:space="preserve">Discussão e votação únicas do PARECER FAVORÁVEL do Tribunal de Contas do Município (DOCREC-464/2013), Parecer sobre as próprias Contas do Tribunal de Contas do Município de São Paulo exercício de 2012.
</t>
        </r>
      </text>
    </comment>
    <comment ref="V4" authorId="1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W4" authorId="1">
      <text>
        <r>
          <rPr>
            <b/>
            <sz val="9"/>
            <color indexed="81"/>
            <rFont val="Tahoma"/>
            <family val="2"/>
          </rPr>
          <t>Autoriza o poder executivo a doar área de propriedade municipal ao fundo de arrendamento residencial - FAR, representado pela Caixa Econômica Federal, para fins de construção de moradias destinadas à alienação no âmbito do Programa Minha Casa Minha Vida - PMCMV.Sonia Desktop: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" authorId="1">
      <text>
        <r>
          <rPr>
            <sz val="9"/>
            <color indexed="81"/>
            <rFont val="Tahoma"/>
            <family val="2"/>
          </rPr>
          <t xml:space="preserve">Autoriza o Executivo a alienar imóveis adjudicados de herança vacante, objeto das matrículas nº 105.425, nº 85.641 e nº 107.943 do 2º Cartório de Registros de Imóveis.
</t>
        </r>
      </text>
    </comment>
    <comment ref="Y4" authorId="1">
      <text>
        <r>
          <rPr>
            <sz val="9"/>
            <color indexed="81"/>
            <rFont val="Tahoma"/>
            <family val="2"/>
          </rPr>
          <t xml:space="preserve"> alterações na legislação tributária municipal relativa ao IPTU, ao ITBI-IV, ao ISS e à TFE, bem como confere nova redação ao artigo 53 da Lei nº 14.107, de 12 de dezembro de 2005, que dispõe sobre o processo administrativo fiscal e cria o Conselho Municipal de Tributos.
</t>
        </r>
      </text>
    </comment>
    <comment ref="Z4" authorId="1">
      <text>
        <r>
          <rPr>
            <sz val="9"/>
            <color indexed="81"/>
            <rFont val="Tahoma"/>
            <family val="2"/>
          </rPr>
          <t xml:space="preserve">Estabelece novas diretrizes gerais, específicas e mecanismos para a implantação da Operação Urbana Consorciada Água Branca e define programa de intervenções para a área da Operação; revoga a Lei nº 11.774, de 18 de maio de 1995.
</t>
        </r>
      </text>
    </comment>
    <comment ref="AA4" authorId="1">
      <text>
        <r>
          <rPr>
            <sz val="9"/>
            <color indexed="81"/>
            <rFont val="Tahoma"/>
            <family val="2"/>
          </rPr>
          <t xml:space="preserve">Confere nova redação ao artigo 12 da Lei nº 11.123, de 22 de novembro de 1991, que dispõe sobre a política municipal de atendimento aos direitos da criança e do adolescente; introduz alterações no artigo 5º da Lei nº 13.116, de 9 de abril de 2001, para incluir os direitos sociais assegurados aos Conselheiros Tutelares pela Lei Federal nº 12.696, de 25 de julho de 2012, e estabelece providências correlatas.
</t>
        </r>
      </text>
    </comment>
    <comment ref="AB4" authorId="1">
      <text>
        <r>
          <rPr>
            <sz val="9"/>
            <color indexed="81"/>
            <rFont val="Tahoma"/>
            <family val="2"/>
          </rPr>
          <t xml:space="preserve">Dispõe sobre a criação do Programa de Incentivos Fiscais para prestadores de serviços em região da Zona Leste do Município de São Paulo, nos termos que especifica.
</t>
        </r>
      </text>
    </comment>
    <comment ref="AC4" authorId="1">
      <text>
        <r>
          <rPr>
            <sz val="9"/>
            <color indexed="81"/>
            <rFont val="Tahoma"/>
            <family val="2"/>
          </rPr>
          <t xml:space="preserve">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territorial urbano - IPTU..
</t>
        </r>
      </text>
    </comment>
    <comment ref="AD4" authorId="1">
      <text>
        <r>
          <rPr>
            <sz val="9"/>
            <color indexed="81"/>
            <rFont val="Tahoma"/>
            <family val="2"/>
          </rPr>
          <t xml:space="preserve">Dá nova redação ao Art. 88 da Lei Orgânica do Município de São Paulo, e dá outras providências. (Altera Art. 88 da LOM, estendendo as atribuições da Guarda Civil Metropolitana, bem como concedendo aposentadoria especial, similar à da Policia Militar de São Paulo)
</t>
        </r>
      </text>
    </comment>
    <comment ref="AE4" authorId="1">
      <text>
        <r>
          <rPr>
            <sz val="9"/>
            <color indexed="81"/>
            <rFont val="Tahoma"/>
            <family val="2"/>
          </rPr>
          <t xml:space="preserve">Autoriza a Prefeitura do Município de São Paulo a ceder os direitos creditórios previstos no inciso I do artigo 5º da Lei nº 14.934, de 18 de junho de 2009.
</t>
        </r>
      </text>
    </comment>
    <comment ref="AF4" authorId="1">
      <text>
        <r>
          <rPr>
            <b/>
            <sz val="9"/>
            <color indexed="81"/>
            <rFont val="Tahoma"/>
            <family val="2"/>
          </rPr>
          <t>Altera o inciso XI, do art. 41; altera a redação do art. 229, caput, e acrescenta os parágrafos 1º, 2º e 3º ao mesmo artigo; e acrescenta os artigos 229-A e 229-B à Lei Orgânica do Município de São Paulo. (Estende os direitos e diretrizes relativos à criança e ao adolescente já constantes na Lei Orgânica ao novo conceito de jovem.)</t>
        </r>
      </text>
    </comment>
    <comment ref="AG4" authorId="1">
      <text>
        <r>
          <rPr>
            <sz val="9"/>
            <color indexed="81"/>
            <rFont val="Tahoma"/>
            <family val="2"/>
          </rPr>
          <t xml:space="preserve">Acrescenta referências à escala de padrões de vencimentos do quadro do magistério municipal do quadro dos profissionais de educação - QPE.
</t>
        </r>
      </text>
    </comment>
    <comment ref="AH4" authorId="1">
      <text>
        <r>
          <rPr>
            <sz val="9"/>
            <color indexed="81"/>
            <rFont val="Tahoma"/>
            <family val="2"/>
          </rPr>
          <t xml:space="preserve">Dispõs sobre a Plano Plurianual para o quadriênio 2014/2017.
</t>
        </r>
      </text>
    </comment>
    <comment ref="AI4" authorId="1">
      <text>
        <r>
          <rPr>
            <sz val="9"/>
            <color indexed="81"/>
            <rFont val="Tahoma"/>
            <family val="2"/>
          </rPr>
          <t xml:space="preserve">Estima a receita e fixa a despesa do Município de São paulo para o exercício de 2014. - LOA
</t>
        </r>
      </text>
    </comment>
    <comment ref="AJ4" authorId="1">
      <text>
        <r>
          <rPr>
            <b/>
            <sz val="9"/>
            <color indexed="81"/>
            <rFont val="Tahoma"/>
            <family val="2"/>
          </rPr>
          <t>aprovação da indicação do Sr. João Antonio da Silva Filho para o cargo de Conselheiro do Tribunal de Contas do Município de São Paulo.</t>
        </r>
      </text>
    </comment>
    <comment ref="AK4" authorId="0">
      <text>
        <r>
          <rPr>
            <b/>
            <sz val="9"/>
            <color indexed="81"/>
            <rFont val="Tahoma"/>
            <family val="2"/>
          </rPr>
          <t>Dispõe sobre a criação de cargos de Auditor-Fiscal Tributário Municipal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4" authorId="0">
      <text>
        <r>
          <rPr>
            <b/>
            <sz val="9"/>
            <color indexed="81"/>
            <rFont val="Tahoma"/>
            <family val="2"/>
          </rPr>
          <t>Autoriza a concessão de bolsas suplementares aos médicos do Mais Médico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4" authorId="0">
      <text>
        <r>
          <rPr>
            <b/>
            <sz val="9"/>
            <color indexed="81"/>
            <rFont val="Tahoma"/>
            <family val="2"/>
          </rPr>
          <t xml:space="preserve">Declara feriado municipal o dia 12 de junho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4" authorId="0">
      <text>
        <r>
          <rPr>
            <sz val="9"/>
            <color indexed="81"/>
            <rFont val="Tahoma"/>
            <family val="2"/>
          </rPr>
          <t xml:space="preserve">Autoriza o Executivo a aportar recursos ao Programa Minha Casa, Minha Vida
</t>
        </r>
      </text>
    </comment>
    <comment ref="AO4" authorId="0">
      <text>
        <r>
          <rPr>
            <b/>
            <sz val="9"/>
            <color indexed="81"/>
            <rFont val="Tahoma"/>
            <family val="2"/>
          </rPr>
          <t xml:space="preserve">Cria a Comissão da Memória e Verdade de São Paulo
</t>
        </r>
      </text>
    </comment>
    <comment ref="AP4" authorId="0">
      <text>
        <r>
          <rPr>
            <b/>
            <sz val="9"/>
            <color indexed="81"/>
            <rFont val="Tahoma"/>
            <family val="2"/>
          </rPr>
          <t>Dispõe sobre limites fixados para Abono Complementar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4" authorId="0">
      <text>
        <r>
          <rPr>
            <b/>
            <sz val="9"/>
            <color indexed="81"/>
            <rFont val="Tahoma"/>
            <family val="2"/>
          </rPr>
          <t>Aprova melhoramentos viários para implantação de corredores de ônibus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4" authorId="0">
      <text>
        <r>
          <rPr>
            <sz val="9"/>
            <color indexed="81"/>
            <rFont val="Tahoma"/>
            <family val="2"/>
          </rPr>
          <t>Prorrogação da CPI dos alvarás</t>
        </r>
      </text>
    </comment>
    <comment ref="AS4" authorId="0">
      <text>
        <r>
          <rPr>
            <b/>
            <sz val="9"/>
            <color indexed="81"/>
            <rFont val="Tahoma"/>
            <family val="2"/>
          </rPr>
          <t xml:space="preserve">Institui as diretrizes básicas para a readequação e reaproveitamento de edificações verticais de interesse social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4" authorId="0">
      <text>
        <r>
          <rPr>
            <b/>
            <sz val="9"/>
            <color indexed="81"/>
            <rFont val="Tahoma"/>
            <family val="2"/>
          </rPr>
          <t>Plano Diretor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<sst xmlns="http://schemas.openxmlformats.org/spreadsheetml/2006/main" count="1885" uniqueCount="312">
  <si>
    <t>(ATUALIZA OS VALORES UNITARIOS DE METRO QUADRADO DE CONSTRUCAO E DE TERRENO PREVISTOS NA LEI Nº 10.235, DE 16 DE DEZEMBRO DE 1986; FIXA, PARA EFEITOS FISCAIS, NOVOS PERIMETROS PARA A PRIMEIRA E A SEGUNDA SUBDIVISOES DA ZONA URBANA DO MUNICIPIO E DISPOE SOBRE O IMPOSTO PREDIAL E IMPOSTO TERRITORIAL URBANO - IPTU)</t>
  </si>
  <si>
    <t>(AUTORIZA O EXECUTIVO A APORTAR RECURSOS FINANCEIROS, A FUNDO PERDIDO, PARA COMPLEMENTACAO DO SUBSIDIO DESTINADO AO PROGRAMA MINHA CASA, MINHA VIDA - PMCMV, OBJETIVANDO, EM PARCERIA COM O GOVERNO FEDERAL, AMPLIAR A OFERTA DE MORADIAS A POPULACAO DE BAIXA RENDA, NAS CONDICOES QUE ESPECIFICA)</t>
  </si>
  <si>
    <t>(CRIA A COMISSAO DA MEMORIA E VERDADE DA PREFEITURA DO MUNICIPIO DE SAO PAULO)</t>
  </si>
  <si>
    <t>(APROVA MELHORAMENTOS VIARIOS NECESSARIOS A IMPLANTACAO DE CORREDORES DE ONIBUS E OBRAS VIARIAS COMPLEMENTARES)</t>
  </si>
  <si>
    <t>(INSTITUI AS DIRETRIZES BASICAS PARA A READEQUACAO E REAPROVEITAMENTO DE EDIFICACOES VERTICAIS DE INTERESSE SOCIAL NO MUNICIPIO DE SAO PAULO, E DA OUTRAS PROVIDENCIAS)</t>
  </si>
  <si>
    <t>Verador</t>
    <phoneticPr fontId="11" type="noConversion"/>
  </si>
  <si>
    <t>Cr. 1</t>
    <phoneticPr fontId="11" type="noConversion"/>
  </si>
  <si>
    <t>Cr. 2</t>
    <phoneticPr fontId="11" type="noConversion"/>
  </si>
  <si>
    <t>Média</t>
    <phoneticPr fontId="11" type="noConversion"/>
  </si>
  <si>
    <t>Média</t>
    <phoneticPr fontId="11" type="noConversion"/>
  </si>
  <si>
    <t xml:space="preserve">Média </t>
    <phoneticPr fontId="11" type="noConversion"/>
  </si>
  <si>
    <t>Média</t>
    <phoneticPr fontId="11" type="noConversion"/>
  </si>
  <si>
    <t>Média</t>
    <phoneticPr fontId="11" type="noConversion"/>
  </si>
  <si>
    <t>(DISPOE SOBRE O PLANO DE CONTROLE DE POLUICAO VEICULAR DO MUNICIPIO DE SAO PAULO - PCPV - SP E O PROGRAMA DE INSPECAO E MANUTENCAO DE VEICULOS EM USO DO MUNICIPIO DE SAO PAULO - I/M-SP, BEM COMO ALTERA A LEI Nº 11.733, DE 27 DE MARCO DE 1995)</t>
  </si>
  <si>
    <t>(DISPOE SOBRE A CRIACAO E ALTERACAO DA ESTRUTURA ORGANIZACIONAL DAS SECRETARIAS MUNICIPAIS QUE ESPECIFICA, CRIA A SUBPREFEITURA DE SAPOPEMBA E INSTITUI A GRATIFICACAO PELA PRESTACAO DE SERVICOS DE CONTROLADORIA)</t>
  </si>
  <si>
    <t>(ALTERA DISPOSITIVOS DA LEI Nº 11.228, DE 25 DE JUNHO DE 1992 - CODIGO DE OBRAS E EDIFICACOES DO MUNICIPIO DE SAO PAULO, PARA O FIM DE NELE INCLUIR O CONCEITO DE PROJETO SIMPLIFICADO, E DA PROVIDENCIAS CORRELATAS)</t>
  </si>
  <si>
    <t>(AUTORIZA O PODER EXECUTIVO A INSTITUIR SERVICO SOCIAL AUTONOMO DENOMINADO AGENCIA SAO PAULO DE DESENVOLVIMENTO - ADE SAMPA; INSTITUI O PROGRAMA PARA A VALORIZACAO DE INICIATIVAS TECNOLOGICAS - VAI TEC, NO AMBITO DA ADE SAMPA; MODIFICA DISPOSITIVOS DA LEI Nº 14.517, DE 16 DE OUTUBRO DE 2007)</t>
  </si>
  <si>
    <t>(DISPOE SOBRE A IMPLANTACAO DO SISTEMA UNIVERSIDADE ABERTA DO BRASIL - UAB NO AMBITO DO MUNICIPIO DE SAO PAULO, VOLTADO A OFERTA DE CURSOS E PROGRAMAS NA MODALIDADE A DISTANCIA, MEDIANTE A CRIACAO E MANUTENCAO DE POLOS DE APOIO PRESENCIAL, NOS TERMOS E CONDICOES QUE ESPECIFICA)</t>
  </si>
  <si>
    <t>(INTRODUZ ALTERACOES NA LEGISLACAO TRIBUTARIA MUNICIPAL RELATIVA AO IPTU, AO ITBI-IV, AO ISS E A TFE, BEM COMO CONFERE NOVA REDACAO AO ARTIGO 53 DA LEI Nº 14.107, DE 12 DE DEZEMBRO DE 2005, QUE DISPOE SOBRE O PROCESSO ADMINISTRATIVO FISCAL E CRIA O CONSELHO MUNICIPAL DE TRIBUTO)</t>
  </si>
  <si>
    <t>Nota</t>
    <phoneticPr fontId="11" type="noConversion"/>
  </si>
  <si>
    <t>Marco Aurelio Cunha</t>
    <phoneticPr fontId="11" type="noConversion"/>
  </si>
  <si>
    <t>AVALIAÇÃO DOS VEREADORES CANDIDATOS ÀS ELEIÇÕES 2014</t>
    <phoneticPr fontId="11" type="noConversion"/>
  </si>
  <si>
    <t>Marco Aurelio Cunha</t>
    <phoneticPr fontId="11" type="noConversion"/>
  </si>
  <si>
    <t>Eliseu Gabriel</t>
    <phoneticPr fontId="11" type="noConversion"/>
  </si>
  <si>
    <t>Senival Moura</t>
    <phoneticPr fontId="11" type="noConversion"/>
  </si>
  <si>
    <t>Eliseu Gabriel</t>
    <phoneticPr fontId="11" type="noConversion"/>
  </si>
  <si>
    <t>Marco Aurelio Cunha</t>
    <phoneticPr fontId="11" type="noConversion"/>
  </si>
  <si>
    <t>Senival Moura</t>
    <phoneticPr fontId="11" type="noConversion"/>
  </si>
  <si>
    <t>NÃO DISPONÍVEL</t>
    <phoneticPr fontId="11" type="noConversion"/>
  </si>
  <si>
    <t>10 Pts.</t>
    <phoneticPr fontId="11" type="noConversion"/>
  </si>
  <si>
    <t>9 Pts.</t>
    <phoneticPr fontId="11" type="noConversion"/>
  </si>
  <si>
    <t>7 Pts.</t>
    <phoneticPr fontId="11" type="noConversion"/>
  </si>
  <si>
    <t>5 Pts.</t>
    <phoneticPr fontId="11" type="noConversion"/>
  </si>
  <si>
    <t>3 Pts.</t>
    <phoneticPr fontId="11" type="noConversion"/>
  </si>
  <si>
    <t>Vereador</t>
    <phoneticPr fontId="11" type="noConversion"/>
  </si>
  <si>
    <t>Partido</t>
    <phoneticPr fontId="11" type="noConversion"/>
  </si>
  <si>
    <t>Laercio Benko</t>
    <phoneticPr fontId="11" type="noConversion"/>
  </si>
  <si>
    <t>Marco Aurelio Cunha</t>
    <phoneticPr fontId="11" type="noConversion"/>
  </si>
  <si>
    <t>Eliseu Gabriel</t>
    <phoneticPr fontId="11" type="noConversion"/>
  </si>
  <si>
    <t>P</t>
    <phoneticPr fontId="11" type="noConversion"/>
  </si>
  <si>
    <t>Senival Moura</t>
    <phoneticPr fontId="11" type="noConversion"/>
  </si>
  <si>
    <t>Eliseu Gabriel</t>
    <phoneticPr fontId="11" type="noConversion"/>
  </si>
  <si>
    <t>Eliseu Gabriel</t>
    <phoneticPr fontId="11" type="noConversion"/>
  </si>
  <si>
    <t>Marco Aurelio Cunha</t>
    <phoneticPr fontId="11" type="noConversion"/>
  </si>
  <si>
    <t>LICENÇA</t>
    <phoneticPr fontId="11" type="noConversion"/>
  </si>
  <si>
    <t>Total de presenças</t>
    <phoneticPr fontId="11" type="noConversion"/>
  </si>
  <si>
    <t>Vereador</t>
    <phoneticPr fontId="11" type="noConversion"/>
  </si>
  <si>
    <t>Partido</t>
    <phoneticPr fontId="11" type="noConversion"/>
  </si>
  <si>
    <t>Total de sessões</t>
    <phoneticPr fontId="11" type="noConversion"/>
  </si>
  <si>
    <t>PL 96/13</t>
    <phoneticPr fontId="11" type="noConversion"/>
  </si>
  <si>
    <t xml:space="preserve">  PL 56/13</t>
    <phoneticPr fontId="11" type="noConversion"/>
  </si>
  <si>
    <t xml:space="preserve"> PL 237/13</t>
    <phoneticPr fontId="11" type="noConversion"/>
  </si>
  <si>
    <t xml:space="preserve"> PL 435/08</t>
    <phoneticPr fontId="11" type="noConversion"/>
  </si>
  <si>
    <t xml:space="preserve"> PL 155/12</t>
    <phoneticPr fontId="11" type="noConversion"/>
  </si>
  <si>
    <t xml:space="preserve"> PL 268/13</t>
    <phoneticPr fontId="11" type="noConversion"/>
  </si>
  <si>
    <t xml:space="preserve"> PL 236/13</t>
    <phoneticPr fontId="11" type="noConversion"/>
  </si>
  <si>
    <t xml:space="preserve"> PL 383/13</t>
    <phoneticPr fontId="11" type="noConversion"/>
  </si>
  <si>
    <t>Reqmento abertura CPI</t>
    <phoneticPr fontId="11" type="noConversion"/>
  </si>
  <si>
    <t xml:space="preserve"> PL468/12</t>
    <phoneticPr fontId="11" type="noConversion"/>
  </si>
  <si>
    <t xml:space="preserve"> PL 215/13</t>
    <phoneticPr fontId="11" type="noConversion"/>
  </si>
  <si>
    <t xml:space="preserve"> PL 447/12</t>
    <phoneticPr fontId="11" type="noConversion"/>
  </si>
  <si>
    <t xml:space="preserve"> PDL 11/13</t>
    <phoneticPr fontId="11" type="noConversion"/>
  </si>
  <si>
    <t>Executivo</t>
    <phoneticPr fontId="11" type="noConversion"/>
  </si>
  <si>
    <t>Vereadores</t>
    <phoneticPr fontId="11" type="noConversion"/>
  </si>
  <si>
    <t>PRESENÇA NAS COMISSÕES</t>
    <phoneticPr fontId="11" type="noConversion"/>
  </si>
  <si>
    <t>Vereador</t>
    <phoneticPr fontId="11" type="noConversion"/>
  </si>
  <si>
    <t>Vereador</t>
    <phoneticPr fontId="11" type="noConversion"/>
  </si>
  <si>
    <t>PRESENÇAS</t>
    <phoneticPr fontId="11" type="noConversion"/>
  </si>
  <si>
    <t>FALTAS</t>
    <phoneticPr fontId="11" type="noConversion"/>
  </si>
  <si>
    <t>Eliseu Gabriel</t>
    <phoneticPr fontId="11" type="noConversion"/>
  </si>
  <si>
    <t>José Police Neto</t>
    <phoneticPr fontId="11" type="noConversion"/>
  </si>
  <si>
    <t>Só foram avaliados projetos apresentados em 2013 e 2014 até 30 de junho de 2014</t>
  </si>
  <si>
    <t>Nota</t>
    <phoneticPr fontId="11" type="noConversion"/>
  </si>
  <si>
    <t>Critérios resumidos</t>
    <phoneticPr fontId="11" type="noConversion"/>
  </si>
  <si>
    <t>Cr. 3</t>
  </si>
  <si>
    <t>Cr. 4</t>
  </si>
  <si>
    <t>Cr. 5</t>
  </si>
  <si>
    <t>Cr. 6</t>
  </si>
  <si>
    <t>Cr. 7</t>
  </si>
  <si>
    <t>Cr. 8</t>
  </si>
  <si>
    <t>Cr. 9</t>
  </si>
  <si>
    <t>Cr. 10</t>
  </si>
  <si>
    <t>Pt. Tot.</t>
    <phoneticPr fontId="11" type="noConversion"/>
  </si>
  <si>
    <t>Pt. Pos.</t>
    <phoneticPr fontId="11" type="noConversion"/>
  </si>
  <si>
    <t>Nota</t>
    <phoneticPr fontId="11" type="noConversion"/>
  </si>
  <si>
    <t>PRESENÇA NAS VOTAÇÕES NOMINAIS</t>
  </si>
  <si>
    <t>PL 7/13</t>
  </si>
  <si>
    <t>PDL 6/13</t>
  </si>
  <si>
    <t>PL 502 /13</t>
  </si>
  <si>
    <t>Docrec 484/13</t>
  </si>
  <si>
    <t>Docrec 464/13</t>
  </si>
  <si>
    <t>Docrec 392/12</t>
  </si>
  <si>
    <t>PL 593/13</t>
  </si>
  <si>
    <t>PL 303/10</t>
  </si>
  <si>
    <t>PL 505/12</t>
  </si>
  <si>
    <t>PL 748/13</t>
  </si>
  <si>
    <t>PL 569/13</t>
  </si>
  <si>
    <t>PL711/13</t>
  </si>
  <si>
    <t>PLO 16/11</t>
  </si>
  <si>
    <t>PL 719/13</t>
  </si>
  <si>
    <t>PLO 5/11</t>
  </si>
  <si>
    <t>PL 646/13</t>
  </si>
  <si>
    <t>PL 694/13</t>
  </si>
  <si>
    <t>PL 695/13</t>
  </si>
  <si>
    <t>PDL 105/13</t>
  </si>
  <si>
    <t>PL 683/13</t>
  </si>
  <si>
    <t>PL 64/14</t>
  </si>
  <si>
    <t>PL 185/14</t>
  </si>
  <si>
    <t>PL 235/14</t>
  </si>
  <si>
    <t>RPS 15/14</t>
  </si>
  <si>
    <t>PL 688/13</t>
  </si>
  <si>
    <t>Executivo</t>
  </si>
  <si>
    <t>TCM</t>
  </si>
  <si>
    <t>VT 1272</t>
  </si>
  <si>
    <t>VT 1297</t>
  </si>
  <si>
    <t>VT 1323</t>
  </si>
  <si>
    <t>VT 1356</t>
  </si>
  <si>
    <t>VT  1354</t>
  </si>
  <si>
    <t>VT 1367</t>
  </si>
  <si>
    <t>VT 1377</t>
  </si>
  <si>
    <t>VT 1372</t>
  </si>
  <si>
    <t>VT 1374</t>
  </si>
  <si>
    <t>VT 1375</t>
  </si>
  <si>
    <t>VT 1392</t>
  </si>
  <si>
    <t>VT 1400</t>
  </si>
  <si>
    <t>VT 1408</t>
  </si>
  <si>
    <t>VT 1409</t>
  </si>
  <si>
    <t>VT1411</t>
  </si>
  <si>
    <t>VT 1414</t>
  </si>
  <si>
    <t>VT 1416</t>
  </si>
  <si>
    <t>VT 1431</t>
  </si>
  <si>
    <t>VT 1489</t>
  </si>
  <si>
    <t>VT 1488</t>
  </si>
  <si>
    <t>VT 1503</t>
  </si>
  <si>
    <t>VT 1517</t>
  </si>
  <si>
    <t>VT 1512</t>
  </si>
  <si>
    <t>VT 1511</t>
  </si>
  <si>
    <t>VT 1476</t>
  </si>
  <si>
    <t>VT 1481</t>
  </si>
  <si>
    <t>VT 1523</t>
  </si>
  <si>
    <t>VT 1524</t>
  </si>
  <si>
    <t>vt 1591</t>
  </si>
  <si>
    <t>VT 1626</t>
  </si>
  <si>
    <t>VT 1628</t>
  </si>
  <si>
    <t>VT 1603</t>
  </si>
  <si>
    <t>VT 1695</t>
  </si>
  <si>
    <t>PC do B</t>
  </si>
  <si>
    <t>PONTOS</t>
  </si>
  <si>
    <t>Total projetos</t>
  </si>
  <si>
    <t>Total pontos</t>
  </si>
  <si>
    <t>Nota</t>
  </si>
  <si>
    <t>Observações</t>
  </si>
  <si>
    <t>O vereador Marco Aurélio Cunha não foi avalidado em 2013, por ser vice-presidente.  Em 2014,</t>
  </si>
  <si>
    <t xml:space="preserve">  optou por não apresentar projetos de lei.</t>
  </si>
  <si>
    <t>A notas variam entre três e dez.</t>
  </si>
  <si>
    <t>Cada coluna indica quantos projetos do vereador tiveram os pontos indicados no topo da coluna</t>
  </si>
  <si>
    <t>PL 24/13</t>
  </si>
  <si>
    <t>PL 237/13</t>
  </si>
  <si>
    <t>PL 268/13</t>
  </si>
  <si>
    <t>PL 236/13</t>
  </si>
  <si>
    <t>PL 502/13</t>
  </si>
  <si>
    <t>PL 427/13</t>
  </si>
  <si>
    <t>PL 711/13</t>
  </si>
  <si>
    <t>PL 16/14</t>
  </si>
  <si>
    <t>PL 65/14</t>
  </si>
  <si>
    <t>PL 17/14</t>
  </si>
  <si>
    <t>PL 209/11</t>
  </si>
  <si>
    <t>VT 1287</t>
  </si>
  <si>
    <t>VT 1318</t>
  </si>
  <si>
    <t>VT 1361</t>
  </si>
  <si>
    <t>VT 1362</t>
  </si>
  <si>
    <t>VT 1405</t>
  </si>
  <si>
    <t>VT 1430</t>
  </si>
  <si>
    <t>VT 1425</t>
  </si>
  <si>
    <t>VT 1617</t>
  </si>
  <si>
    <t>VT 1645</t>
  </si>
  <si>
    <t>VT 1600</t>
  </si>
  <si>
    <t>VT 1656</t>
  </si>
  <si>
    <t>Sim</t>
  </si>
  <si>
    <t>sim</t>
  </si>
  <si>
    <t>Não</t>
  </si>
  <si>
    <t>Não votou</t>
  </si>
  <si>
    <t>não</t>
  </si>
  <si>
    <t>Eliseu Gabriel</t>
  </si>
  <si>
    <t>Abstenção</t>
  </si>
  <si>
    <t>abstenção</t>
  </si>
  <si>
    <t>Laércio Benko</t>
  </si>
  <si>
    <t>PC do b</t>
  </si>
  <si>
    <t>4- agenda atualizada</t>
  </si>
  <si>
    <t>5- custo de campanha/doadores/ ou link</t>
  </si>
  <si>
    <t>6- declaração de bens ou link</t>
  </si>
  <si>
    <t>7 Pls apresentados e tramitação</t>
  </si>
  <si>
    <t>8 fale conosco</t>
  </si>
  <si>
    <t>9- descrição da trajetória</t>
  </si>
  <si>
    <t>10- Gasto do gabinete</t>
  </si>
  <si>
    <t>Marco Aurélio Cunha</t>
  </si>
  <si>
    <t>Vereador</t>
  </si>
  <si>
    <t>Os dados foram coletados até 30 de junho de 2014 pelos voluntários do Movimento</t>
  </si>
  <si>
    <t>PCdoB</t>
  </si>
  <si>
    <t>PHS</t>
  </si>
  <si>
    <t>PSB</t>
  </si>
  <si>
    <t>PSDB</t>
  </si>
  <si>
    <t>PSD</t>
  </si>
  <si>
    <t>PT</t>
  </si>
  <si>
    <t>PTB</t>
  </si>
  <si>
    <t>PV</t>
  </si>
  <si>
    <t>SP 4/9/2014</t>
  </si>
  <si>
    <t>POSIÇÃO DOS VEREADORES EM TEMAS IMPORTANTES</t>
  </si>
  <si>
    <t xml:space="preserve"> MOVIMENTO VOTO CONSCIENTE</t>
  </si>
  <si>
    <t>Avaliação dos  PLs</t>
  </si>
  <si>
    <t>Presença nas  comissões</t>
  </si>
  <si>
    <t>Presença em votações nominais</t>
  </si>
  <si>
    <t>Média final</t>
  </si>
  <si>
    <t>Partido</t>
  </si>
  <si>
    <t>Conte Lopes</t>
  </si>
  <si>
    <t>Coronel Camilo</t>
  </si>
  <si>
    <t>Coronel Telhada</t>
  </si>
  <si>
    <t>Floriano Pesaro</t>
  </si>
  <si>
    <t>Gilson Barreto</t>
  </si>
  <si>
    <t>Goulart</t>
  </si>
  <si>
    <t>José Américo</t>
  </si>
  <si>
    <t>José Police Neto</t>
  </si>
  <si>
    <t>Laercio Benko</t>
  </si>
  <si>
    <t>Marco Aurelio Cunha</t>
  </si>
  <si>
    <t>Marquito</t>
  </si>
  <si>
    <t>Marta Costa</t>
  </si>
  <si>
    <t>Natalini</t>
  </si>
  <si>
    <t>Netinho de Paula</t>
  </si>
  <si>
    <t>Paulo Frange</t>
  </si>
  <si>
    <t xml:space="preserve"> </t>
  </si>
  <si>
    <t>Roberto Tripoli</t>
  </si>
  <si>
    <t>Senival Moura</t>
  </si>
  <si>
    <t>Existem outras funções dos vereadores que não são avaliadas por não admitirem critérios objetivos</t>
  </si>
  <si>
    <t>Fontes:</t>
  </si>
  <si>
    <t>Movimento Voto Consciente</t>
  </si>
  <si>
    <t>PRESENÇA NAS COMISSÕES PERMANENTES CONSOLIDADAS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</si>
  <si>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</si>
  <si>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</si>
  <si>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</si>
  <si>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</si>
  <si>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</si>
  <si>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</si>
  <si>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</si>
  <si>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</si>
  <si>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NOVEMBRO</t>
  </si>
  <si>
    <t>DEZEMBRO</t>
  </si>
  <si>
    <t>P</t>
  </si>
  <si>
    <t>F</t>
  </si>
  <si>
    <t>p</t>
  </si>
  <si>
    <t>L</t>
  </si>
  <si>
    <t>S</t>
  </si>
  <si>
    <t>Presenças</t>
  </si>
  <si>
    <t>Nº de sessões</t>
  </si>
  <si>
    <t>Os dados foram colhidos pelos voluntários até o dia 30 de junho/2014</t>
  </si>
  <si>
    <t>Quantidade de reuniões das comissões permanentes - 2013 e 2914</t>
  </si>
  <si>
    <t>disponível</t>
  </si>
  <si>
    <t>realizadas</t>
  </si>
  <si>
    <t>46.</t>
  </si>
  <si>
    <t>Saúde</t>
  </si>
  <si>
    <t>1- logo do partido página inicial</t>
  </si>
  <si>
    <t>2- proposta de trabalho</t>
  </si>
  <si>
    <t>3 nome e função dos assessores</t>
  </si>
  <si>
    <t>e um ponto quando encontrado apenas no site da Câmara. A Avaliação foi feita no início do período de apuração, julho 2014</t>
  </si>
  <si>
    <t>Apenas as funções exercidas na Câmara são avaliadas</t>
  </si>
  <si>
    <t xml:space="preserve">A avaliação dos sites foi feita em julho de 2014 no início da avaliação.  </t>
  </si>
  <si>
    <t>A avaliação ganha dois pontos quando o ítem é encontrado no site pessoal do vereador, cujo endereço está postado no site da Câmara,</t>
  </si>
  <si>
    <t>Levantamento dos dados: voluntários do MVC na Câmara Municipal</t>
  </si>
  <si>
    <t>Consolidação dos dados: Sonia Barboza</t>
  </si>
  <si>
    <t>Câmara Municipal de SP - site</t>
  </si>
  <si>
    <t>vereador licenciado</t>
  </si>
  <si>
    <t>Em branco, quando não houve comissão por falta de quorum ou outro qualquer motivo.</t>
  </si>
  <si>
    <t>TRANSPARÊNCIA -AVALIAÇÃO DO SITE</t>
  </si>
  <si>
    <t>Transparência  - Avaliação dos sites</t>
  </si>
  <si>
    <t>O site do vereador Senival não estava disponível na época da avaliação e continua  indisponível</t>
  </si>
  <si>
    <t>Os espaços em branco são informações não disponíveis. A Câmara mostra quem votou e se absteve, não localizamos no site da Câmara informações sobre presença ou ausência nas votações.</t>
  </si>
  <si>
    <t>Administração Pública (ADM)</t>
  </si>
  <si>
    <t>Constituição e Justiça (CCJ)</t>
  </si>
  <si>
    <t>Política Urbana (CPU)</t>
  </si>
  <si>
    <t>Finanças e Orçamento (FIN)</t>
  </si>
  <si>
    <t>Transporte (ECON)</t>
  </si>
  <si>
    <t>Educação (EDUC)</t>
  </si>
  <si>
    <t xml:space="preserve">O número de sessões que cada vereador deve comparecer pode variar . </t>
  </si>
  <si>
    <t>Período como presidente ou vice-presidente da CMSP</t>
  </si>
  <si>
    <t>Os espaços em branco se devem a não localizarmos a informação no site da Câmara.</t>
  </si>
  <si>
    <t>Não são avaliados o presidente da Câmara, seu vice e os suplentes de vereadores licenciados</t>
  </si>
  <si>
    <t>Os vereadores Eliseu Gabriel (PSB) e Netinho de Paula (PCdoB) foram licenciados para assumir cargos no Executivo. Eliseu voltou à Câmara em março e Netinho em abril de 2014. Portanto, as avaliações consideraram apenas esse período.</t>
  </si>
  <si>
    <t>Nesse período, o vereador esteve licenciado da Câmara, por atuar como secretário de governo</t>
  </si>
  <si>
    <t xml:space="preserve">AVALIAÇÃO DOS PROJETOS DE LEI </t>
  </si>
  <si>
    <t>Movimento Voto Consciente - Critérios de Avaliação</t>
  </si>
  <si>
    <t>1. Presença nas comissões – com nota</t>
  </si>
  <si>
    <t xml:space="preserve">
</t>
  </si>
  <si>
    <t>2. Presença nas votações nominais – com nota</t>
  </si>
  <si>
    <t>3. Transparência – avaliação do site -  com nota</t>
  </si>
  <si>
    <t>4. Presença nas audiências públicas – informativo</t>
  </si>
  <si>
    <t>5. Fiscalizador do Executivo – informativo</t>
  </si>
  <si>
    <t>6 – Resposta ao eleitor – informativo</t>
  </si>
  <si>
    <t>7. Fidelidade às propostas do mandato (ex-Coerência) – informativo</t>
  </si>
  <si>
    <t>A informação sobre esta fidelidade quando transmitida aos eleitores comparará o total de projetos propostos com o total de projetos que atendem as promessas feitas.</t>
  </si>
  <si>
    <t>8. Posição em temas importantes - informativo</t>
  </si>
  <si>
    <r>
      <t xml:space="preserve">9. </t>
    </r>
    <r>
      <rPr>
        <b/>
        <sz val="11"/>
        <color theme="1"/>
        <rFont val="Arial"/>
        <family val="2"/>
      </rPr>
      <t>Avaliação de projetos – com nota</t>
    </r>
  </si>
  <si>
    <t>Registrada pelos voluntários encarregados de cada comissão, presencialmente de preferência. O resultado é comparado com as publicadas pelo site da Câmara, e se necessário verificadas com o voluntário responsável pela comissão. Prevalece sempre a informação do voluntário.
- A substituição de vereador por um colega é contada como presença do vereador titular, salvo em caso de substituição permanente.
- As licenças oficiais são apuradas a partir das informações do site da Câmara.
- Não é marcada falta na ausência do vereador se o Presidente da comissão anunciar publicamente o motivo da ausência; que somente poderá ser uma licença, doença, óbito, ou missão oficial.
- O vereador que apenas assinar e sair recebe falta.
- O vereador que chegar durante a discussão da pauta, aí incluídos os requerimentos, tem presença.
- O vereador que chegar no último minuto (o voluntário usará o bom senso para diferenciar do caso imediatamente acima) recebe falta.
- Nas sessões em que não houver quorum, os vereadores presentes ganham presença.
A nota de cada um é a percentagem de suas presenças versus as reuniões em que deveria estar presente, descontadas as faltas justificadas como acima.</t>
  </si>
  <si>
    <t>Apurada a partir das informações do site da Câmara. Entram na apuração apenas votações de projetos.
As licenças são tratadas como acima.
A nota do critério é a percentagem de suas presenças versus as votações realizadas.</t>
  </si>
  <si>
    <t xml:space="preserve">
 A pontuação é coletada do site próprio do vereador. Para cada ítem o valor será de 2 pontos. Caso não exista no site próprio a informação, mas exista em outro local (no site oficial, no facebook) ganha apenas um ponto para este ítem. Ao final os pontos são somados e divididos por 2.
A pontuação máxima para cada ítem é 2
Os itens a pontuar são:
- sigla partidária ou logomarca do partido na página inicial;
- proposta do mandato, o que o vereador pretende fazer;
- nomes e funções do pessoal de gabinete;
- agenda do vereador;
- custos de campanha e nome dos doadores, ou link que leve a estas informações;
- declaração de bens fornecida à justiça eleitoral, ou link que leve a estas informações;
- íntegra dos projetos apresentados, aprovados, rejeitados ou vetados mais dados de sua tramitação, ou links que levem a esta informação;
- indicação de como o eleitor se comunicar com o vereador (fale conosco, telefone, email, redes sociais);
- descrição da trajetória política do vereador, com cargos e datas;
- gastos do gabinete atualizados ou link que leve a esta informação</t>
  </si>
  <si>
    <t xml:space="preserve">
Apurada a partir do site da Câmara, comissão a comissão (hoje as atas não trazem esta informação).
</t>
  </si>
  <si>
    <t xml:space="preserve">Baseado nos requerimentos de informação e nas CPIs.
</t>
  </si>
  <si>
    <t>Baseado nas perguntas que faremos por vários canais (email, telefone, Fale Conosco, twitter, comentários nos sites deles ou suas páginas nas redes sociais) a cada um dos vereadores.</t>
  </si>
  <si>
    <t xml:space="preserve">Somente são avaliados os projetos da presente legislatura. Não daremos crédito a mais de um proponente por projeto, somente ao primeiro signatário.
As notas são dadas variando de 3 a 10, segundo o entendimento de cada avaliador sobre o seu impacto no bem estar da população.
</t>
  </si>
  <si>
    <t xml:space="preserve">Apurada a partir das votações nominais encontradas no site da Câmara. A informação quando transmitida aos eleitores indicará a cada tema a posição do vereador.
São avaliadas todas as votações, de qualquer ano ou origem, inclusive do Executivo. Temas importantes podem ser propostos por legisladores ou Executivo. </t>
  </si>
  <si>
    <t xml:space="preserve">Estão sendo desconsiderados os projetos de homenagens, dias, comemorações, denominações de logradouros, etc.; os projetos retirados, rejeitados ou vetados, os repetidos ou com as mesmas ideias; e os autorizativos. </t>
  </si>
  <si>
    <t>Critérios de avaliação</t>
  </si>
  <si>
    <t>Os vereadores Eliseu Gabriel (PSB) e Netinho de Paula (PCdoB) foram avaliados somente neste ano, por terem se licenciados para exercer cargos no Executivo</t>
  </si>
  <si>
    <t>Nesse período, o vereador esteve licenciado da Câmara, por atuar como secretário de governo. É o caso de Eliseu Gabriel (PSB) e Netinho de Paula (PCdoB)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</si>
</sst>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Verdana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24"/>
      <name val="Calibri"/>
      <family val="2"/>
    </font>
    <font>
      <sz val="14"/>
      <name val="Calibri"/>
      <family val="2"/>
    </font>
    <font>
      <u/>
      <sz val="8"/>
      <name val="Calibri"/>
      <family val="2"/>
    </font>
    <font>
      <b/>
      <u/>
      <sz val="11"/>
      <name val="Calibri"/>
      <family val="2"/>
    </font>
    <font>
      <sz val="10"/>
      <color rgb="FF00B0F0"/>
      <name val="Calibri"/>
      <family val="2"/>
    </font>
    <font>
      <sz val="10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11">
    <xf numFmtId="0" fontId="0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32">
    <xf numFmtId="0" fontId="0" fillId="0" borderId="0" xfId="0"/>
    <xf numFmtId="0" fontId="14" fillId="0" borderId="0" xfId="1" applyFont="1" applyAlignment="1">
      <alignment horizontal="center"/>
    </xf>
    <xf numFmtId="2" fontId="14" fillId="0" borderId="0" xfId="1" applyNumberFormat="1" applyFont="1" applyAlignment="1">
      <alignment horizontal="center"/>
    </xf>
    <xf numFmtId="0" fontId="14" fillId="0" borderId="0" xfId="1" applyNumberFormat="1" applyFont="1" applyAlignment="1">
      <alignment horizontal="center"/>
    </xf>
    <xf numFmtId="0" fontId="14" fillId="0" borderId="0" xfId="5" applyFont="1" applyAlignment="1" applyProtection="1"/>
    <xf numFmtId="49" fontId="14" fillId="0" borderId="0" xfId="1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Alignment="1" applyProtection="1">
      <alignment vertical="center"/>
      <protection locked="0"/>
    </xf>
    <xf numFmtId="0" fontId="15" fillId="0" borderId="0" xfId="1" applyFont="1"/>
    <xf numFmtId="2" fontId="16" fillId="0" borderId="0" xfId="1" applyNumberFormat="1" applyFont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0" fontId="17" fillId="0" borderId="0" xfId="0" applyFont="1" applyBorder="1"/>
    <xf numFmtId="0" fontId="17" fillId="0" borderId="15" xfId="0" applyFont="1" applyBorder="1"/>
    <xf numFmtId="0" fontId="17" fillId="0" borderId="16" xfId="0" applyFont="1" applyBorder="1" applyAlignment="1">
      <alignment horizontal="center"/>
    </xf>
    <xf numFmtId="0" fontId="17" fillId="0" borderId="42" xfId="0" applyFont="1" applyFill="1" applyBorder="1" applyAlignment="1"/>
    <xf numFmtId="0" fontId="17" fillId="0" borderId="43" xfId="0" applyFont="1" applyFill="1" applyBorder="1" applyAlignment="1"/>
    <xf numFmtId="0" fontId="17" fillId="0" borderId="44" xfId="0" applyFont="1" applyBorder="1"/>
    <xf numFmtId="0" fontId="17" fillId="0" borderId="22" xfId="0" applyFont="1" applyBorder="1"/>
    <xf numFmtId="0" fontId="20" fillId="0" borderId="68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20" fillId="0" borderId="59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59" xfId="0" applyFont="1" applyFill="1" applyBorder="1" applyAlignment="1">
      <alignment horizontal="center"/>
    </xf>
    <xf numFmtId="0" fontId="20" fillId="0" borderId="61" xfId="0" applyFont="1" applyFill="1" applyBorder="1" applyAlignment="1">
      <alignment horizontal="center" vertical="center" wrapText="1"/>
    </xf>
    <xf numFmtId="0" fontId="20" fillId="0" borderId="69" xfId="0" applyFont="1" applyFill="1" applyBorder="1" applyAlignment="1">
      <alignment horizontal="center" vertical="center" wrapText="1"/>
    </xf>
    <xf numFmtId="49" fontId="17" fillId="0" borderId="40" xfId="0" applyNumberFormat="1" applyFont="1" applyFill="1" applyBorder="1" applyAlignment="1">
      <alignment horizontal="center"/>
    </xf>
    <xf numFmtId="0" fontId="20" fillId="0" borderId="40" xfId="0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49" fontId="17" fillId="0" borderId="0" xfId="0" applyNumberFormat="1" applyFont="1" applyFill="1" applyBorder="1"/>
    <xf numFmtId="0" fontId="17" fillId="0" borderId="0" xfId="0" applyFont="1" applyFill="1" applyBorder="1"/>
    <xf numFmtId="0" fontId="17" fillId="0" borderId="0" xfId="0" applyFont="1" applyAlignment="1">
      <alignment horizontal="center"/>
    </xf>
    <xf numFmtId="2" fontId="17" fillId="0" borderId="0" xfId="0" applyNumberFormat="1" applyFont="1"/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7" fillId="0" borderId="42" xfId="0" applyFont="1" applyFill="1" applyBorder="1" applyAlignment="1">
      <alignment vertical="center" wrapText="1"/>
    </xf>
    <xf numFmtId="0" fontId="17" fillId="0" borderId="43" xfId="0" applyFont="1" applyFill="1" applyBorder="1"/>
    <xf numFmtId="0" fontId="17" fillId="0" borderId="0" xfId="0" applyFont="1" applyFill="1"/>
    <xf numFmtId="0" fontId="17" fillId="0" borderId="42" xfId="0" applyFont="1" applyFill="1" applyBorder="1"/>
    <xf numFmtId="0" fontId="17" fillId="0" borderId="44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2" fontId="17" fillId="0" borderId="28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2" fontId="17" fillId="0" borderId="31" xfId="0" applyNumberFormat="1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2" fontId="17" fillId="0" borderId="41" xfId="0" applyNumberFormat="1" applyFont="1" applyFill="1" applyBorder="1" applyAlignment="1">
      <alignment horizontal="center"/>
    </xf>
    <xf numFmtId="0" fontId="21" fillId="0" borderId="0" xfId="0" applyFont="1" applyFill="1" applyBorder="1"/>
    <xf numFmtId="2" fontId="17" fillId="0" borderId="0" xfId="0" applyNumberFormat="1" applyFont="1" applyFill="1"/>
    <xf numFmtId="0" fontId="20" fillId="0" borderId="0" xfId="0" applyFont="1" applyFill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29" xfId="0" applyFont="1" applyBorder="1" applyAlignment="1"/>
    <xf numFmtId="0" fontId="17" fillId="0" borderId="23" xfId="0" applyFont="1" applyBorder="1"/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2" fillId="0" borderId="15" xfId="0" applyFont="1" applyBorder="1"/>
    <xf numFmtId="0" fontId="17" fillId="0" borderId="18" xfId="0" applyFont="1" applyBorder="1"/>
    <xf numFmtId="0" fontId="17" fillId="0" borderId="16" xfId="0" applyFont="1" applyBorder="1"/>
    <xf numFmtId="0" fontId="17" fillId="0" borderId="42" xfId="0" applyFont="1" applyBorder="1"/>
    <xf numFmtId="0" fontId="17" fillId="0" borderId="43" xfId="0" applyFont="1" applyBorder="1"/>
    <xf numFmtId="0" fontId="17" fillId="0" borderId="4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45" xfId="0" applyFont="1" applyBorder="1"/>
    <xf numFmtId="0" fontId="14" fillId="0" borderId="0" xfId="6" applyFont="1"/>
    <xf numFmtId="0" fontId="23" fillId="0" borderId="0" xfId="6" applyFont="1"/>
    <xf numFmtId="0" fontId="23" fillId="0" borderId="0" xfId="6" applyFont="1" applyBorder="1" applyAlignment="1"/>
    <xf numFmtId="0" fontId="15" fillId="0" borderId="0" xfId="6" applyFont="1" applyBorder="1" applyAlignment="1"/>
    <xf numFmtId="0" fontId="25" fillId="0" borderId="0" xfId="6" applyFont="1" applyBorder="1" applyAlignment="1">
      <alignment horizontal="left" vertical="center"/>
    </xf>
    <xf numFmtId="0" fontId="14" fillId="0" borderId="0" xfId="6" applyFont="1" applyBorder="1"/>
    <xf numFmtId="0" fontId="26" fillId="0" borderId="0" xfId="6" applyFont="1" applyBorder="1" applyAlignment="1">
      <alignment horizontal="left" vertical="center"/>
    </xf>
    <xf numFmtId="0" fontId="15" fillId="0" borderId="7" xfId="6" applyFont="1" applyBorder="1" applyAlignment="1"/>
    <xf numFmtId="0" fontId="14" fillId="0" borderId="10" xfId="6" applyFont="1" applyBorder="1" applyAlignment="1">
      <alignment horizontal="center"/>
    </xf>
    <xf numFmtId="0" fontId="17" fillId="0" borderId="4" xfId="6" applyFont="1" applyBorder="1" applyAlignment="1"/>
    <xf numFmtId="0" fontId="17" fillId="0" borderId="59" xfId="6" applyFont="1" applyBorder="1" applyAlignment="1"/>
    <xf numFmtId="0" fontId="17" fillId="0" borderId="62" xfId="6" applyFont="1" applyBorder="1" applyAlignment="1">
      <alignment horizontal="center"/>
    </xf>
    <xf numFmtId="0" fontId="17" fillId="0" borderId="10" xfId="6" applyFont="1" applyBorder="1" applyAlignment="1">
      <alignment horizontal="center"/>
    </xf>
    <xf numFmtId="0" fontId="17" fillId="0" borderId="68" xfId="6" applyFont="1" applyBorder="1" applyAlignment="1">
      <alignment horizontal="center"/>
    </xf>
    <xf numFmtId="0" fontId="17" fillId="0" borderId="68" xfId="6" applyFont="1" applyBorder="1" applyAlignment="1"/>
    <xf numFmtId="0" fontId="17" fillId="0" borderId="76" xfId="6" applyFont="1" applyBorder="1" applyAlignment="1">
      <alignment horizontal="center"/>
    </xf>
    <xf numFmtId="0" fontId="17" fillId="0" borderId="27" xfId="6" applyFont="1" applyBorder="1" applyAlignment="1">
      <alignment horizontal="center"/>
    </xf>
    <xf numFmtId="0" fontId="17" fillId="0" borderId="58" xfId="6" applyFont="1" applyBorder="1" applyAlignment="1">
      <alignment horizontal="center"/>
    </xf>
    <xf numFmtId="0" fontId="14" fillId="0" borderId="67" xfId="6" applyFont="1" applyBorder="1" applyAlignment="1">
      <alignment horizontal="center"/>
    </xf>
    <xf numFmtId="0" fontId="14" fillId="0" borderId="4" xfId="6" applyFont="1" applyBorder="1" applyAlignment="1">
      <alignment horizontal="center"/>
    </xf>
    <xf numFmtId="0" fontId="14" fillId="0" borderId="59" xfId="6" applyFont="1" applyBorder="1" applyAlignment="1">
      <alignment horizontal="center"/>
    </xf>
    <xf numFmtId="0" fontId="17" fillId="0" borderId="0" xfId="6" applyFont="1" applyBorder="1" applyAlignment="1"/>
    <xf numFmtId="0" fontId="17" fillId="0" borderId="43" xfId="6" applyFont="1" applyBorder="1" applyAlignment="1"/>
    <xf numFmtId="0" fontId="14" fillId="0" borderId="4" xfId="6" applyFont="1" applyFill="1" applyBorder="1" applyAlignment="1">
      <alignment horizontal="center"/>
    </xf>
    <xf numFmtId="0" fontId="17" fillId="0" borderId="4" xfId="6" applyFont="1" applyBorder="1" applyAlignment="1">
      <alignment horizontal="center"/>
    </xf>
    <xf numFmtId="0" fontId="17" fillId="0" borderId="67" xfId="6" applyFont="1" applyBorder="1" applyAlignment="1">
      <alignment horizontal="center"/>
    </xf>
    <xf numFmtId="0" fontId="17" fillId="0" borderId="59" xfId="6" applyFont="1" applyBorder="1" applyAlignment="1">
      <alignment horizontal="center"/>
    </xf>
    <xf numFmtId="0" fontId="17" fillId="4" borderId="4" xfId="6" applyFont="1" applyFill="1" applyBorder="1" applyAlignment="1"/>
    <xf numFmtId="0" fontId="17" fillId="6" borderId="59" xfId="6" applyFont="1" applyFill="1" applyBorder="1" applyAlignment="1"/>
    <xf numFmtId="0" fontId="17" fillId="6" borderId="67" xfId="6" applyFont="1" applyFill="1" applyBorder="1" applyAlignment="1">
      <alignment horizontal="center"/>
    </xf>
    <xf numFmtId="0" fontId="17" fillId="4" borderId="4" xfId="6" applyFont="1" applyFill="1" applyBorder="1" applyAlignment="1">
      <alignment horizontal="center"/>
    </xf>
    <xf numFmtId="0" fontId="17" fillId="6" borderId="59" xfId="6" applyFont="1" applyFill="1" applyBorder="1" applyAlignment="1">
      <alignment horizontal="center"/>
    </xf>
    <xf numFmtId="0" fontId="17" fillId="0" borderId="1" xfId="6" applyFont="1" applyBorder="1" applyAlignment="1"/>
    <xf numFmtId="0" fontId="17" fillId="0" borderId="74" xfId="6" applyFont="1" applyBorder="1" applyAlignment="1"/>
    <xf numFmtId="0" fontId="17" fillId="0" borderId="4" xfId="6" applyFont="1" applyFill="1" applyBorder="1" applyAlignment="1">
      <alignment horizontal="center"/>
    </xf>
    <xf numFmtId="0" fontId="17" fillId="0" borderId="67" xfId="6" applyFont="1" applyFill="1" applyBorder="1" applyAlignment="1">
      <alignment horizontal="center"/>
    </xf>
    <xf numFmtId="0" fontId="14" fillId="0" borderId="40" xfId="6" applyFont="1" applyBorder="1" applyAlignment="1">
      <alignment horizontal="center"/>
    </xf>
    <xf numFmtId="0" fontId="17" fillId="0" borderId="40" xfId="6" applyFont="1" applyBorder="1" applyAlignment="1"/>
    <xf numFmtId="0" fontId="17" fillId="0" borderId="61" xfId="6" applyFont="1" applyBorder="1" applyAlignment="1"/>
    <xf numFmtId="0" fontId="17" fillId="0" borderId="69" xfId="6" applyFont="1" applyBorder="1" applyAlignment="1">
      <alignment horizontal="center"/>
    </xf>
    <xf numFmtId="0" fontId="17" fillId="0" borderId="40" xfId="6" applyFont="1" applyBorder="1" applyAlignment="1">
      <alignment horizontal="center"/>
    </xf>
    <xf numFmtId="0" fontId="17" fillId="0" borderId="61" xfId="6" applyFont="1" applyBorder="1" applyAlignment="1">
      <alignment horizontal="center"/>
    </xf>
    <xf numFmtId="0" fontId="14" fillId="0" borderId="40" xfId="6" applyFont="1" applyFill="1" applyBorder="1" applyAlignment="1">
      <alignment horizontal="center"/>
    </xf>
    <xf numFmtId="0" fontId="12" fillId="0" borderId="0" xfId="6" applyFont="1" applyBorder="1" applyAlignment="1"/>
    <xf numFmtId="0" fontId="17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4" xfId="6" applyFont="1" applyBorder="1"/>
    <xf numFmtId="0" fontId="17" fillId="0" borderId="2" xfId="6" applyFont="1" applyBorder="1" applyAlignment="1">
      <alignment horizontal="center"/>
    </xf>
    <xf numFmtId="0" fontId="17" fillId="0" borderId="72" xfId="6" applyFont="1" applyBorder="1" applyAlignment="1">
      <alignment horizontal="center"/>
    </xf>
    <xf numFmtId="0" fontId="17" fillId="0" borderId="43" xfId="6" applyFont="1" applyBorder="1" applyAlignment="1">
      <alignment horizontal="center"/>
    </xf>
    <xf numFmtId="0" fontId="17" fillId="0" borderId="42" xfId="6" applyFont="1" applyBorder="1" applyAlignment="1">
      <alignment horizontal="center"/>
    </xf>
    <xf numFmtId="0" fontId="14" fillId="0" borderId="10" xfId="6" applyFont="1" applyBorder="1"/>
    <xf numFmtId="0" fontId="14" fillId="0" borderId="67" xfId="6" applyFont="1" applyFill="1" applyBorder="1"/>
    <xf numFmtId="0" fontId="17" fillId="2" borderId="0" xfId="6" applyFont="1" applyFill="1" applyBorder="1" applyAlignment="1"/>
    <xf numFmtId="0" fontId="17" fillId="2" borderId="0" xfId="6" applyFont="1" applyFill="1" applyBorder="1" applyAlignment="1">
      <alignment horizontal="center"/>
    </xf>
    <xf numFmtId="0" fontId="17" fillId="3" borderId="4" xfId="6" applyFont="1" applyFill="1" applyBorder="1" applyAlignment="1"/>
    <xf numFmtId="0" fontId="17" fillId="7" borderId="59" xfId="6" applyFont="1" applyFill="1" applyBorder="1" applyAlignment="1"/>
    <xf numFmtId="0" fontId="17" fillId="3" borderId="0" xfId="6" applyFont="1" applyFill="1" applyBorder="1" applyAlignment="1">
      <alignment horizontal="center"/>
    </xf>
    <xf numFmtId="0" fontId="17" fillId="7" borderId="42" xfId="6" applyFont="1" applyFill="1" applyBorder="1" applyAlignment="1">
      <alignment horizontal="center"/>
    </xf>
    <xf numFmtId="0" fontId="17" fillId="7" borderId="43" xfId="6" applyFont="1" applyFill="1" applyBorder="1" applyAlignment="1">
      <alignment horizontal="center"/>
    </xf>
    <xf numFmtId="0" fontId="12" fillId="2" borderId="0" xfId="6" applyFont="1" applyFill="1" applyBorder="1" applyAlignment="1"/>
    <xf numFmtId="0" fontId="14" fillId="2" borderId="0" xfId="6" applyFont="1" applyFill="1" applyBorder="1"/>
    <xf numFmtId="0" fontId="14" fillId="2" borderId="0" xfId="6" applyFont="1" applyFill="1" applyBorder="1" applyAlignment="1">
      <alignment horizontal="center"/>
    </xf>
    <xf numFmtId="0" fontId="14" fillId="2" borderId="4" xfId="6" applyFont="1" applyFill="1" applyBorder="1"/>
    <xf numFmtId="0" fontId="17" fillId="0" borderId="6" xfId="6" applyFont="1" applyBorder="1" applyAlignment="1">
      <alignment horizontal="center"/>
    </xf>
    <xf numFmtId="0" fontId="14" fillId="0" borderId="73" xfId="6" applyFont="1" applyBorder="1" applyAlignment="1">
      <alignment horizontal="center"/>
    </xf>
    <xf numFmtId="0" fontId="14" fillId="0" borderId="59" xfId="6" applyFont="1" applyBorder="1"/>
    <xf numFmtId="0" fontId="17" fillId="0" borderId="59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17" fillId="0" borderId="45" xfId="6" applyFont="1" applyBorder="1" applyAlignment="1">
      <alignment horizontal="center"/>
    </xf>
    <xf numFmtId="0" fontId="17" fillId="0" borderId="44" xfId="6" applyFont="1" applyBorder="1" applyAlignment="1">
      <alignment horizontal="center"/>
    </xf>
    <xf numFmtId="0" fontId="17" fillId="0" borderId="22" xfId="6" applyFont="1" applyBorder="1" applyAlignment="1">
      <alignment horizontal="center"/>
    </xf>
    <xf numFmtId="0" fontId="27" fillId="0" borderId="0" xfId="6" applyFont="1" applyBorder="1"/>
    <xf numFmtId="0" fontId="27" fillId="0" borderId="0" xfId="6" applyFont="1" applyBorder="1" applyAlignment="1">
      <alignment horizontal="center"/>
    </xf>
    <xf numFmtId="0" fontId="27" fillId="0" borderId="0" xfId="6" applyFont="1" applyAlignment="1">
      <alignment horizontal="center"/>
    </xf>
    <xf numFmtId="9" fontId="27" fillId="0" borderId="0" xfId="6" applyNumberFormat="1" applyFont="1" applyAlignment="1">
      <alignment horizontal="center"/>
    </xf>
    <xf numFmtId="0" fontId="12" fillId="0" borderId="0" xfId="6" applyFont="1"/>
    <xf numFmtId="0" fontId="12" fillId="0" borderId="0" xfId="6" applyFont="1" applyAlignment="1">
      <alignment horizontal="center"/>
    </xf>
    <xf numFmtId="0" fontId="17" fillId="0" borderId="0" xfId="6" applyFont="1" applyAlignment="1">
      <alignment horizontal="center"/>
    </xf>
    <xf numFmtId="0" fontId="27" fillId="0" borderId="0" xfId="6" applyFont="1"/>
    <xf numFmtId="0" fontId="14" fillId="0" borderId="0" xfId="1" applyFont="1"/>
    <xf numFmtId="2" fontId="17" fillId="0" borderId="33" xfId="0" applyNumberFormat="1" applyFont="1" applyBorder="1" applyAlignment="1">
      <alignment horizontal="center"/>
    </xf>
    <xf numFmtId="2" fontId="17" fillId="0" borderId="11" xfId="1" applyNumberFormat="1" applyFont="1" applyBorder="1" applyAlignment="1">
      <alignment horizontal="center"/>
    </xf>
    <xf numFmtId="2" fontId="17" fillId="0" borderId="31" xfId="0" applyNumberFormat="1" applyFont="1" applyFill="1" applyBorder="1" applyAlignment="1">
      <alignment horizontal="center"/>
    </xf>
    <xf numFmtId="0" fontId="14" fillId="0" borderId="0" xfId="1" applyFont="1" applyBorder="1"/>
    <xf numFmtId="0" fontId="12" fillId="0" borderId="18" xfId="1" applyFont="1" applyBorder="1" applyAlignment="1"/>
    <xf numFmtId="2" fontId="14" fillId="0" borderId="0" xfId="1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28" fillId="0" borderId="0" xfId="5" applyFont="1" applyAlignment="1" applyProtection="1">
      <alignment vertical="center"/>
      <protection locked="0"/>
    </xf>
    <xf numFmtId="0" fontId="12" fillId="8" borderId="29" xfId="1" applyFont="1" applyFill="1" applyBorder="1" applyAlignment="1"/>
    <xf numFmtId="0" fontId="12" fillId="8" borderId="32" xfId="1" applyFont="1" applyFill="1" applyBorder="1" applyAlignment="1"/>
    <xf numFmtId="0" fontId="12" fillId="8" borderId="67" xfId="1" applyFont="1" applyFill="1" applyBorder="1" applyAlignment="1">
      <alignment horizontal="center"/>
    </xf>
    <xf numFmtId="0" fontId="12" fillId="8" borderId="42" xfId="1" applyFont="1" applyFill="1" applyBorder="1" applyAlignment="1">
      <alignment horizontal="center"/>
    </xf>
    <xf numFmtId="0" fontId="12" fillId="8" borderId="34" xfId="1" applyFont="1" applyFill="1" applyBorder="1" applyAlignment="1"/>
    <xf numFmtId="0" fontId="12" fillId="8" borderId="75" xfId="1" applyFont="1" applyFill="1" applyBorder="1" applyAlignment="1">
      <alignment horizontal="center"/>
    </xf>
    <xf numFmtId="0" fontId="12" fillId="8" borderId="24" xfId="1" applyFont="1" applyFill="1" applyBorder="1" applyAlignment="1"/>
    <xf numFmtId="0" fontId="12" fillId="8" borderId="62" xfId="1" applyFont="1" applyFill="1" applyBorder="1" applyAlignment="1">
      <alignment horizontal="center"/>
    </xf>
    <xf numFmtId="0" fontId="12" fillId="8" borderId="66" xfId="1" applyFont="1" applyFill="1" applyBorder="1" applyAlignment="1">
      <alignment horizontal="center"/>
    </xf>
    <xf numFmtId="0" fontId="12" fillId="8" borderId="20" xfId="1" applyFont="1" applyFill="1" applyBorder="1" applyAlignment="1">
      <alignment horizontal="center"/>
    </xf>
    <xf numFmtId="0" fontId="12" fillId="8" borderId="66" xfId="1" applyFont="1" applyFill="1" applyBorder="1" applyAlignment="1">
      <alignment horizontal="left"/>
    </xf>
    <xf numFmtId="0" fontId="12" fillId="8" borderId="23" xfId="1" applyFont="1" applyFill="1" applyBorder="1" applyAlignment="1">
      <alignment horizontal="center"/>
    </xf>
    <xf numFmtId="0" fontId="17" fillId="0" borderId="15" xfId="0" applyFont="1" applyFill="1" applyBorder="1"/>
    <xf numFmtId="0" fontId="12" fillId="0" borderId="16" xfId="1" applyFont="1" applyFill="1" applyBorder="1" applyAlignment="1">
      <alignment horizontal="center"/>
    </xf>
    <xf numFmtId="0" fontId="17" fillId="0" borderId="17" xfId="6" applyFont="1" applyBorder="1"/>
    <xf numFmtId="0" fontId="17" fillId="0" borderId="29" xfId="6" applyFont="1" applyBorder="1"/>
    <xf numFmtId="0" fontId="12" fillId="8" borderId="46" xfId="6" applyFont="1" applyFill="1" applyBorder="1" applyAlignment="1">
      <alignment horizontal="center"/>
    </xf>
    <xf numFmtId="0" fontId="12" fillId="8" borderId="47" xfId="6" applyFont="1" applyFill="1" applyBorder="1" applyAlignment="1">
      <alignment horizontal="center"/>
    </xf>
    <xf numFmtId="0" fontId="12" fillId="8" borderId="16" xfId="6" applyFont="1" applyFill="1" applyBorder="1" applyAlignment="1">
      <alignment horizontal="center"/>
    </xf>
    <xf numFmtId="0" fontId="17" fillId="0" borderId="15" xfId="6" applyFont="1" applyFill="1" applyBorder="1" applyAlignment="1">
      <alignment horizontal="center"/>
    </xf>
    <xf numFmtId="0" fontId="17" fillId="0" borderId="47" xfId="6" applyFont="1" applyFill="1" applyBorder="1" applyAlignment="1">
      <alignment horizontal="center"/>
    </xf>
    <xf numFmtId="0" fontId="17" fillId="0" borderId="42" xfId="6" applyFont="1" applyFill="1" applyBorder="1" applyAlignment="1">
      <alignment horizontal="center"/>
    </xf>
    <xf numFmtId="0" fontId="17" fillId="0" borderId="12" xfId="6" applyFont="1" applyFill="1" applyBorder="1" applyAlignment="1">
      <alignment horizontal="center"/>
    </xf>
    <xf numFmtId="0" fontId="17" fillId="0" borderId="44" xfId="6" applyFont="1" applyFill="1" applyBorder="1" applyAlignment="1">
      <alignment horizontal="center"/>
    </xf>
    <xf numFmtId="0" fontId="17" fillId="0" borderId="51" xfId="6" applyFont="1" applyFill="1" applyBorder="1" applyAlignment="1">
      <alignment horizontal="center"/>
    </xf>
    <xf numFmtId="0" fontId="12" fillId="8" borderId="17" xfId="6" applyFont="1" applyFill="1" applyBorder="1"/>
    <xf numFmtId="0" fontId="12" fillId="8" borderId="29" xfId="6" applyFont="1" applyFill="1" applyBorder="1"/>
    <xf numFmtId="0" fontId="12" fillId="8" borderId="23" xfId="6" applyFont="1" applyFill="1" applyBorder="1"/>
    <xf numFmtId="0" fontId="17" fillId="8" borderId="44" xfId="6" applyFont="1" applyFill="1" applyBorder="1" applyAlignment="1">
      <alignment horizontal="right"/>
    </xf>
    <xf numFmtId="0" fontId="17" fillId="8" borderId="45" xfId="6" applyFont="1" applyFill="1" applyBorder="1" applyAlignment="1">
      <alignment horizontal="center"/>
    </xf>
    <xf numFmtId="2" fontId="17" fillId="8" borderId="22" xfId="6" applyNumberFormat="1" applyFont="1" applyFill="1" applyBorder="1" applyAlignment="1">
      <alignment horizontal="center"/>
    </xf>
    <xf numFmtId="0" fontId="22" fillId="8" borderId="15" xfId="6" applyFont="1" applyFill="1" applyBorder="1" applyAlignment="1">
      <alignment horizontal="center" vertical="center"/>
    </xf>
    <xf numFmtId="0" fontId="12" fillId="8" borderId="44" xfId="6" applyFont="1" applyFill="1" applyBorder="1" applyAlignment="1">
      <alignment horizontal="center"/>
    </xf>
    <xf numFmtId="0" fontId="12" fillId="8" borderId="45" xfId="6" applyFont="1" applyFill="1" applyBorder="1" applyAlignment="1">
      <alignment horizontal="center"/>
    </xf>
    <xf numFmtId="0" fontId="12" fillId="8" borderId="22" xfId="6" applyFont="1" applyFill="1" applyBorder="1" applyAlignment="1">
      <alignment horizontal="center"/>
    </xf>
    <xf numFmtId="0" fontId="12" fillId="8" borderId="69" xfId="6" applyFont="1" applyFill="1" applyBorder="1" applyAlignment="1">
      <alignment horizontal="center"/>
    </xf>
    <xf numFmtId="0" fontId="12" fillId="8" borderId="40" xfId="6" applyFont="1" applyFill="1" applyBorder="1" applyAlignment="1">
      <alignment horizontal="center"/>
    </xf>
    <xf numFmtId="0" fontId="12" fillId="8" borderId="61" xfId="6" applyFont="1" applyFill="1" applyBorder="1" applyAlignment="1">
      <alignment horizontal="center"/>
    </xf>
    <xf numFmtId="0" fontId="17" fillId="8" borderId="76" xfId="6" applyFont="1" applyFill="1" applyBorder="1" applyAlignment="1"/>
    <xf numFmtId="0" fontId="17" fillId="8" borderId="42" xfId="6" applyFont="1" applyFill="1" applyBorder="1" applyAlignment="1"/>
    <xf numFmtId="0" fontId="17" fillId="8" borderId="67" xfId="6" applyFont="1" applyFill="1" applyBorder="1" applyAlignment="1"/>
    <xf numFmtId="0" fontId="17" fillId="8" borderId="77" xfId="6" applyFont="1" applyFill="1" applyBorder="1" applyAlignment="1"/>
    <xf numFmtId="0" fontId="17" fillId="8" borderId="69" xfId="6" applyFont="1" applyFill="1" applyBorder="1" applyAlignment="1"/>
    <xf numFmtId="0" fontId="22" fillId="8" borderId="17" xfId="6" applyFont="1" applyFill="1" applyBorder="1" applyAlignment="1">
      <alignment horizontal="center" vertical="center"/>
    </xf>
    <xf numFmtId="0" fontId="12" fillId="8" borderId="23" xfId="6" applyFont="1" applyFill="1" applyBorder="1" applyAlignment="1">
      <alignment horizontal="center"/>
    </xf>
    <xf numFmtId="0" fontId="17" fillId="8" borderId="62" xfId="6" applyFont="1" applyFill="1" applyBorder="1" applyAlignment="1"/>
    <xf numFmtId="0" fontId="14" fillId="8" borderId="62" xfId="6" applyFont="1" applyFill="1" applyBorder="1" applyAlignment="1">
      <alignment horizontal="center"/>
    </xf>
    <xf numFmtId="0" fontId="14" fillId="8" borderId="10" xfId="6" applyFont="1" applyFill="1" applyBorder="1" applyAlignment="1">
      <alignment horizontal="center"/>
    </xf>
    <xf numFmtId="0" fontId="14" fillId="8" borderId="68" xfId="6" applyFont="1" applyFill="1" applyBorder="1" applyAlignment="1">
      <alignment horizontal="center"/>
    </xf>
    <xf numFmtId="0" fontId="14" fillId="8" borderId="67" xfId="6" applyFont="1" applyFill="1" applyBorder="1" applyAlignment="1">
      <alignment horizontal="center"/>
    </xf>
    <xf numFmtId="0" fontId="14" fillId="8" borderId="4" xfId="6" applyFont="1" applyFill="1" applyBorder="1" applyAlignment="1">
      <alignment horizontal="center"/>
    </xf>
    <xf numFmtId="0" fontId="14" fillId="8" borderId="59" xfId="6" applyFont="1" applyFill="1" applyBorder="1" applyAlignment="1">
      <alignment horizontal="center"/>
    </xf>
    <xf numFmtId="0" fontId="14" fillId="8" borderId="69" xfId="6" applyFont="1" applyFill="1" applyBorder="1" applyAlignment="1">
      <alignment horizontal="center"/>
    </xf>
    <xf numFmtId="0" fontId="14" fillId="8" borderId="40" xfId="6" applyFont="1" applyFill="1" applyBorder="1" applyAlignment="1">
      <alignment horizontal="center"/>
    </xf>
    <xf numFmtId="0" fontId="14" fillId="8" borderId="61" xfId="6" applyFont="1" applyFill="1" applyBorder="1" applyAlignment="1">
      <alignment horizontal="center"/>
    </xf>
    <xf numFmtId="0" fontId="14" fillId="8" borderId="76" xfId="6" applyFont="1" applyFill="1" applyBorder="1" applyAlignment="1">
      <alignment horizontal="center"/>
    </xf>
    <xf numFmtId="0" fontId="14" fillId="8" borderId="27" xfId="6" applyFont="1" applyFill="1" applyBorder="1" applyAlignment="1">
      <alignment horizontal="center"/>
    </xf>
    <xf numFmtId="0" fontId="14" fillId="8" borderId="58" xfId="6" applyFont="1" applyFill="1" applyBorder="1" applyAlignment="1">
      <alignment horizontal="center"/>
    </xf>
    <xf numFmtId="0" fontId="17" fillId="0" borderId="25" xfId="6" applyFont="1" applyBorder="1" applyAlignment="1">
      <alignment horizontal="center"/>
    </xf>
    <xf numFmtId="0" fontId="17" fillId="0" borderId="26" xfId="6" applyFont="1" applyBorder="1" applyAlignment="1">
      <alignment horizontal="center"/>
    </xf>
    <xf numFmtId="0" fontId="17" fillId="0" borderId="57" xfId="6" applyFont="1" applyBorder="1" applyAlignment="1">
      <alignment horizontal="center"/>
    </xf>
    <xf numFmtId="0" fontId="17" fillId="0" borderId="33" xfId="6" applyFont="1" applyBorder="1" applyAlignment="1">
      <alignment horizontal="center"/>
    </xf>
    <xf numFmtId="0" fontId="17" fillId="0" borderId="11" xfId="6" applyFont="1" applyBorder="1" applyAlignment="1">
      <alignment horizontal="center"/>
    </xf>
    <xf numFmtId="0" fontId="17" fillId="0" borderId="3" xfId="6" applyFont="1" applyBorder="1" applyAlignment="1">
      <alignment horizontal="center"/>
    </xf>
    <xf numFmtId="0" fontId="29" fillId="8" borderId="15" xfId="6" applyFont="1" applyFill="1" applyBorder="1" applyAlignment="1"/>
    <xf numFmtId="0" fontId="17" fillId="8" borderId="18" xfId="6" applyFont="1" applyFill="1" applyBorder="1" applyAlignment="1">
      <alignment horizontal="center"/>
    </xf>
    <xf numFmtId="0" fontId="17" fillId="8" borderId="18" xfId="6" applyFont="1" applyFill="1" applyBorder="1"/>
    <xf numFmtId="0" fontId="17" fillId="8" borderId="18" xfId="0" applyFont="1" applyFill="1" applyBorder="1"/>
    <xf numFmtId="0" fontId="17" fillId="8" borderId="18" xfId="0" applyFont="1" applyFill="1" applyBorder="1" applyAlignment="1">
      <alignment horizontal="center"/>
    </xf>
    <xf numFmtId="0" fontId="17" fillId="8" borderId="16" xfId="6" applyFont="1" applyFill="1" applyBorder="1"/>
    <xf numFmtId="0" fontId="17" fillId="8" borderId="0" xfId="6" applyFont="1" applyFill="1" applyBorder="1" applyAlignment="1">
      <alignment horizontal="center"/>
    </xf>
    <xf numFmtId="0" fontId="17" fillId="8" borderId="0" xfId="6" applyFont="1" applyFill="1" applyBorder="1"/>
    <xf numFmtId="0" fontId="17" fillId="8" borderId="0" xfId="0" applyFont="1" applyFill="1" applyBorder="1"/>
    <xf numFmtId="0" fontId="17" fillId="8" borderId="0" xfId="0" applyFont="1" applyFill="1" applyBorder="1" applyAlignment="1">
      <alignment horizontal="center"/>
    </xf>
    <xf numFmtId="0" fontId="17" fillId="8" borderId="43" xfId="6" applyFont="1" applyFill="1" applyBorder="1"/>
    <xf numFmtId="0" fontId="17" fillId="8" borderId="15" xfId="6" applyFont="1" applyFill="1" applyBorder="1" applyAlignment="1"/>
    <xf numFmtId="0" fontId="17" fillId="8" borderId="44" xfId="6" applyFont="1" applyFill="1" applyBorder="1" applyAlignment="1"/>
    <xf numFmtId="0" fontId="17" fillId="8" borderId="45" xfId="6" applyFont="1" applyFill="1" applyBorder="1"/>
    <xf numFmtId="0" fontId="17" fillId="8" borderId="45" xfId="0" applyFont="1" applyFill="1" applyBorder="1"/>
    <xf numFmtId="0" fontId="17" fillId="8" borderId="45" xfId="0" applyFont="1" applyFill="1" applyBorder="1" applyAlignment="1">
      <alignment horizontal="center"/>
    </xf>
    <xf numFmtId="0" fontId="17" fillId="8" borderId="22" xfId="6" applyFont="1" applyFill="1" applyBorder="1"/>
    <xf numFmtId="0" fontId="12" fillId="8" borderId="53" xfId="6" applyFont="1" applyFill="1" applyBorder="1" applyAlignment="1">
      <alignment horizontal="center"/>
    </xf>
    <xf numFmtId="0" fontId="12" fillId="8" borderId="51" xfId="6" applyFont="1" applyFill="1" applyBorder="1" applyAlignment="1">
      <alignment horizontal="center"/>
    </xf>
    <xf numFmtId="0" fontId="12" fillId="8" borderId="54" xfId="6" applyFont="1" applyFill="1" applyBorder="1" applyAlignment="1">
      <alignment horizontal="center"/>
    </xf>
    <xf numFmtId="0" fontId="12" fillId="8" borderId="55" xfId="6" applyFont="1" applyFill="1" applyBorder="1" applyAlignment="1">
      <alignment horizontal="center"/>
    </xf>
    <xf numFmtId="0" fontId="12" fillId="8" borderId="56" xfId="6" applyFont="1" applyFill="1" applyBorder="1" applyAlignment="1">
      <alignment horizontal="center"/>
    </xf>
    <xf numFmtId="0" fontId="17" fillId="8" borderId="24" xfId="6" applyFont="1" applyFill="1" applyBorder="1"/>
    <xf numFmtId="0" fontId="17" fillId="8" borderId="32" xfId="6" applyFont="1" applyFill="1" applyBorder="1"/>
    <xf numFmtId="0" fontId="17" fillId="8" borderId="37" xfId="6" applyFont="1" applyFill="1" applyBorder="1"/>
    <xf numFmtId="0" fontId="17" fillId="8" borderId="25" xfId="6" applyFont="1" applyFill="1" applyBorder="1" applyAlignment="1">
      <alignment horizontal="center"/>
    </xf>
    <xf numFmtId="0" fontId="17" fillId="8" borderId="28" xfId="6" applyFont="1" applyFill="1" applyBorder="1" applyAlignment="1">
      <alignment horizontal="center"/>
    </xf>
    <xf numFmtId="0" fontId="17" fillId="8" borderId="58" xfId="6" applyFont="1" applyFill="1" applyBorder="1" applyAlignment="1">
      <alignment horizontal="center"/>
    </xf>
    <xf numFmtId="0" fontId="17" fillId="8" borderId="33" xfId="6" applyFont="1" applyFill="1" applyBorder="1" applyAlignment="1">
      <alignment horizontal="center"/>
    </xf>
    <xf numFmtId="0" fontId="17" fillId="8" borderId="31" xfId="6" applyFont="1" applyFill="1" applyBorder="1" applyAlignment="1">
      <alignment horizontal="center"/>
    </xf>
    <xf numFmtId="0" fontId="17" fillId="8" borderId="59" xfId="6" applyFont="1" applyFill="1" applyBorder="1" applyAlignment="1">
      <alignment horizontal="center"/>
    </xf>
    <xf numFmtId="0" fontId="17" fillId="8" borderId="38" xfId="6" applyFont="1" applyFill="1" applyBorder="1" applyAlignment="1">
      <alignment horizontal="center"/>
    </xf>
    <xf numFmtId="0" fontId="17" fillId="8" borderId="41" xfId="6" applyFont="1" applyFill="1" applyBorder="1" applyAlignment="1">
      <alignment horizontal="center"/>
    </xf>
    <xf numFmtId="0" fontId="17" fillId="8" borderId="61" xfId="6" applyFont="1" applyFill="1" applyBorder="1" applyAlignment="1">
      <alignment horizontal="center"/>
    </xf>
    <xf numFmtId="2" fontId="17" fillId="8" borderId="16" xfId="6" applyNumberFormat="1" applyFont="1" applyFill="1" applyBorder="1" applyAlignment="1">
      <alignment horizontal="center"/>
    </xf>
    <xf numFmtId="2" fontId="17" fillId="8" borderId="43" xfId="6" applyNumberFormat="1" applyFont="1" applyFill="1" applyBorder="1" applyAlignment="1">
      <alignment horizontal="center"/>
    </xf>
    <xf numFmtId="2" fontId="12" fillId="8" borderId="59" xfId="1" applyNumberFormat="1" applyFont="1" applyFill="1" applyBorder="1" applyAlignment="1">
      <alignment horizontal="center"/>
    </xf>
    <xf numFmtId="0" fontId="12" fillId="8" borderId="19" xfId="1" applyFont="1" applyFill="1" applyBorder="1" applyAlignment="1"/>
    <xf numFmtId="0" fontId="0" fillId="8" borderId="66" xfId="0" applyFill="1" applyBorder="1" applyAlignment="1"/>
    <xf numFmtId="2" fontId="17" fillId="0" borderId="35" xfId="0" applyNumberFormat="1" applyFont="1" applyBorder="1" applyAlignment="1">
      <alignment horizontal="center"/>
    </xf>
    <xf numFmtId="2" fontId="17" fillId="0" borderId="13" xfId="1" applyNumberFormat="1" applyFont="1" applyBorder="1" applyAlignment="1">
      <alignment horizontal="center"/>
    </xf>
    <xf numFmtId="2" fontId="17" fillId="0" borderId="65" xfId="0" applyNumberFormat="1" applyFont="1" applyFill="1" applyBorder="1" applyAlignment="1">
      <alignment horizontal="center"/>
    </xf>
    <xf numFmtId="2" fontId="12" fillId="8" borderId="73" xfId="1" applyNumberFormat="1" applyFont="1" applyFill="1" applyBorder="1" applyAlignment="1">
      <alignment horizontal="center"/>
    </xf>
    <xf numFmtId="0" fontId="0" fillId="8" borderId="66" xfId="0" applyFill="1" applyBorder="1" applyAlignment="1">
      <alignment horizontal="center"/>
    </xf>
    <xf numFmtId="2" fontId="4" fillId="8" borderId="20" xfId="0" applyNumberFormat="1" applyFont="1" applyFill="1" applyBorder="1" applyAlignment="1">
      <alignment horizontal="center"/>
    </xf>
    <xf numFmtId="0" fontId="17" fillId="8" borderId="19" xfId="0" applyFont="1" applyFill="1" applyBorder="1"/>
    <xf numFmtId="0" fontId="17" fillId="8" borderId="66" xfId="0" applyFont="1" applyFill="1" applyBorder="1"/>
    <xf numFmtId="0" fontId="23" fillId="8" borderId="66" xfId="6" applyFont="1" applyFill="1" applyBorder="1"/>
    <xf numFmtId="0" fontId="17" fillId="8" borderId="66" xfId="0" applyFont="1" applyFill="1" applyBorder="1" applyAlignment="1">
      <alignment horizontal="center"/>
    </xf>
    <xf numFmtId="0" fontId="17" fillId="8" borderId="38" xfId="0" applyFont="1" applyFill="1" applyBorder="1" applyAlignment="1">
      <alignment horizontal="center"/>
    </xf>
    <xf numFmtId="0" fontId="17" fillId="8" borderId="39" xfId="0" applyFont="1" applyFill="1" applyBorder="1" applyAlignment="1">
      <alignment horizontal="center"/>
    </xf>
    <xf numFmtId="0" fontId="17" fillId="8" borderId="60" xfId="0" applyFont="1" applyFill="1" applyBorder="1" applyAlignment="1">
      <alignment horizontal="center"/>
    </xf>
    <xf numFmtId="0" fontId="12" fillId="0" borderId="15" xfId="0" applyFont="1" applyBorder="1" applyAlignment="1"/>
    <xf numFmtId="0" fontId="12" fillId="0" borderId="42" xfId="0" applyFont="1" applyBorder="1" applyAlignment="1"/>
    <xf numFmtId="0" fontId="17" fillId="8" borderId="15" xfId="0" applyFont="1" applyFill="1" applyBorder="1"/>
    <xf numFmtId="0" fontId="17" fillId="8" borderId="16" xfId="0" applyFont="1" applyFill="1" applyBorder="1"/>
    <xf numFmtId="0" fontId="12" fillId="8" borderId="44" xfId="0" applyFont="1" applyFill="1" applyBorder="1" applyAlignment="1">
      <alignment horizontal="left" vertical="center"/>
    </xf>
    <xf numFmtId="0" fontId="12" fillId="8" borderId="45" xfId="0" applyFont="1" applyFill="1" applyBorder="1" applyAlignment="1">
      <alignment horizontal="left" vertical="center"/>
    </xf>
    <xf numFmtId="0" fontId="12" fillId="8" borderId="22" xfId="0" applyFont="1" applyFill="1" applyBorder="1" applyAlignment="1">
      <alignment horizontal="left" vertical="center"/>
    </xf>
    <xf numFmtId="0" fontId="12" fillId="8" borderId="63" xfId="0" applyFont="1" applyFill="1" applyBorder="1"/>
    <xf numFmtId="0" fontId="12" fillId="8" borderId="24" xfId="0" applyFont="1" applyFill="1" applyBorder="1"/>
    <xf numFmtId="0" fontId="12" fillId="8" borderId="32" xfId="0" applyFont="1" applyFill="1" applyBorder="1"/>
    <xf numFmtId="0" fontId="12" fillId="8" borderId="29" xfId="0" applyFont="1" applyFill="1" applyBorder="1"/>
    <xf numFmtId="0" fontId="12" fillId="8" borderId="37" xfId="0" applyFont="1" applyFill="1" applyBorder="1"/>
    <xf numFmtId="0" fontId="17" fillId="8" borderId="25" xfId="0" applyFont="1" applyFill="1" applyBorder="1" applyAlignment="1">
      <alignment horizontal="center"/>
    </xf>
    <xf numFmtId="0" fontId="17" fillId="8" borderId="26" xfId="0" applyFont="1" applyFill="1" applyBorder="1" applyAlignment="1">
      <alignment horizontal="center"/>
    </xf>
    <xf numFmtId="2" fontId="17" fillId="8" borderId="28" xfId="0" applyNumberFormat="1" applyFont="1" applyFill="1" applyBorder="1" applyAlignment="1">
      <alignment horizontal="center"/>
    </xf>
    <xf numFmtId="0" fontId="17" fillId="8" borderId="33" xfId="0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/>
    </xf>
    <xf numFmtId="2" fontId="17" fillId="8" borderId="31" xfId="0" applyNumberFormat="1" applyFont="1" applyFill="1" applyBorder="1" applyAlignment="1">
      <alignment horizontal="center"/>
    </xf>
    <xf numFmtId="2" fontId="17" fillId="8" borderId="41" xfId="0" applyNumberFormat="1" applyFont="1" applyFill="1" applyBorder="1" applyAlignment="1">
      <alignment horizontal="center"/>
    </xf>
    <xf numFmtId="0" fontId="12" fillId="8" borderId="66" xfId="0" applyFont="1" applyFill="1" applyBorder="1" applyAlignment="1">
      <alignment horizontal="center"/>
    </xf>
    <xf numFmtId="2" fontId="12" fillId="8" borderId="20" xfId="0" applyNumberFormat="1" applyFont="1" applyFill="1" applyBorder="1" applyAlignment="1">
      <alignment horizontal="center"/>
    </xf>
    <xf numFmtId="0" fontId="24" fillId="8" borderId="66" xfId="6" applyFont="1" applyFill="1" applyBorder="1" applyAlignment="1">
      <alignment horizontal="center"/>
    </xf>
    <xf numFmtId="2" fontId="24" fillId="8" borderId="20" xfId="6" applyNumberFormat="1" applyFont="1" applyFill="1" applyBorder="1" applyAlignment="1">
      <alignment horizontal="center"/>
    </xf>
    <xf numFmtId="2" fontId="12" fillId="8" borderId="22" xfId="6" applyNumberFormat="1" applyFont="1" applyFill="1" applyBorder="1" applyAlignment="1">
      <alignment horizontal="center"/>
    </xf>
    <xf numFmtId="0" fontId="17" fillId="0" borderId="0" xfId="6" applyFont="1"/>
    <xf numFmtId="0" fontId="12" fillId="8" borderId="50" xfId="0" applyFont="1" applyFill="1" applyBorder="1" applyAlignment="1">
      <alignment horizontal="left"/>
    </xf>
    <xf numFmtId="0" fontId="12" fillId="8" borderId="52" xfId="0" applyFont="1" applyFill="1" applyBorder="1" applyAlignment="1">
      <alignment horizontal="center"/>
    </xf>
    <xf numFmtId="0" fontId="17" fillId="8" borderId="36" xfId="10" applyFont="1" applyFill="1" applyBorder="1" applyAlignment="1">
      <alignment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17" fillId="8" borderId="33" xfId="10" applyFont="1" applyFill="1" applyBorder="1" applyAlignment="1">
      <alignment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17" fillId="8" borderId="38" xfId="10" applyFont="1" applyFill="1" applyBorder="1" applyAlignment="1">
      <alignment vertical="center" wrapText="1"/>
    </xf>
    <xf numFmtId="0" fontId="20" fillId="8" borderId="60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left"/>
    </xf>
    <xf numFmtId="0" fontId="18" fillId="8" borderId="66" xfId="0" applyFont="1" applyFill="1" applyBorder="1" applyAlignment="1">
      <alignment horizontal="left"/>
    </xf>
    <xf numFmtId="0" fontId="18" fillId="8" borderId="20" xfId="0" applyFont="1" applyFill="1" applyBorder="1" applyAlignment="1">
      <alignment horizontal="left"/>
    </xf>
    <xf numFmtId="0" fontId="12" fillId="8" borderId="46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 wrapText="1"/>
    </xf>
    <xf numFmtId="0" fontId="12" fillId="8" borderId="7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8" borderId="12" xfId="0" applyNumberFormat="1" applyFont="1" applyFill="1" applyBorder="1" applyAlignment="1">
      <alignment horizontal="center" vertical="center"/>
    </xf>
    <xf numFmtId="14" fontId="12" fillId="8" borderId="12" xfId="0" applyNumberFormat="1" applyFont="1" applyFill="1" applyBorder="1" applyAlignment="1">
      <alignment horizontal="center" vertical="center" wrapText="1"/>
    </xf>
    <xf numFmtId="164" fontId="12" fillId="8" borderId="12" xfId="0" applyNumberFormat="1" applyFont="1" applyFill="1" applyBorder="1" applyAlignment="1">
      <alignment horizontal="center" vertical="center" wrapText="1"/>
    </xf>
    <xf numFmtId="164" fontId="12" fillId="8" borderId="7" xfId="0" applyNumberFormat="1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left"/>
    </xf>
    <xf numFmtId="0" fontId="19" fillId="8" borderId="68" xfId="0" applyFont="1" applyFill="1" applyBorder="1" applyAlignment="1">
      <alignment horizontal="center" vertical="center" wrapText="1"/>
    </xf>
    <xf numFmtId="0" fontId="19" fillId="8" borderId="59" xfId="0" applyFont="1" applyFill="1" applyBorder="1" applyAlignment="1">
      <alignment horizontal="center" vertical="center" wrapText="1"/>
    </xf>
    <xf numFmtId="0" fontId="19" fillId="8" borderId="61" xfId="0" applyFont="1" applyFill="1" applyBorder="1" applyAlignment="1">
      <alignment horizontal="center" vertical="center" wrapText="1"/>
    </xf>
    <xf numFmtId="0" fontId="12" fillId="8" borderId="62" xfId="10" applyFont="1" applyFill="1" applyBorder="1" applyAlignment="1">
      <alignment vertical="center" wrapText="1"/>
    </xf>
    <xf numFmtId="0" fontId="12" fillId="8" borderId="67" xfId="10" applyFont="1" applyFill="1" applyBorder="1" applyAlignment="1">
      <alignment vertical="center" wrapText="1"/>
    </xf>
    <xf numFmtId="0" fontId="12" fillId="8" borderId="69" xfId="10" applyFont="1" applyFill="1" applyBorder="1" applyAlignment="1">
      <alignment vertical="center" wrapText="1"/>
    </xf>
    <xf numFmtId="0" fontId="12" fillId="8" borderId="46" xfId="0" applyFont="1" applyFill="1" applyBorder="1" applyAlignment="1">
      <alignment horizontal="center"/>
    </xf>
    <xf numFmtId="0" fontId="12" fillId="8" borderId="47" xfId="0" applyFont="1" applyFill="1" applyBorder="1" applyAlignment="1">
      <alignment horizontal="center"/>
    </xf>
    <xf numFmtId="0" fontId="12" fillId="8" borderId="48" xfId="0" applyFont="1" applyFill="1" applyBorder="1" applyAlignment="1">
      <alignment horizontal="center"/>
    </xf>
    <xf numFmtId="14" fontId="12" fillId="8" borderId="8" xfId="0" applyNumberFormat="1" applyFont="1" applyFill="1" applyBorder="1" applyAlignment="1">
      <alignment horizontal="center"/>
    </xf>
    <xf numFmtId="14" fontId="12" fillId="8" borderId="12" xfId="0" applyNumberFormat="1" applyFont="1" applyFill="1" applyBorder="1" applyAlignment="1">
      <alignment horizontal="center"/>
    </xf>
    <xf numFmtId="14" fontId="12" fillId="8" borderId="49" xfId="0" applyNumberFormat="1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49" xfId="0" applyFont="1" applyFill="1" applyBorder="1" applyAlignment="1">
      <alignment horizontal="center"/>
    </xf>
    <xf numFmtId="0" fontId="14" fillId="3" borderId="0" xfId="6" applyFont="1" applyFill="1" applyBorder="1"/>
    <xf numFmtId="0" fontId="14" fillId="3" borderId="43" xfId="6" applyFont="1" applyFill="1" applyBorder="1"/>
    <xf numFmtId="0" fontId="14" fillId="3" borderId="42" xfId="6" applyFont="1" applyFill="1" applyBorder="1"/>
    <xf numFmtId="0" fontId="17" fillId="3" borderId="6" xfId="6" applyFont="1" applyFill="1" applyBorder="1" applyAlignment="1"/>
    <xf numFmtId="0" fontId="17" fillId="3" borderId="73" xfId="6" applyFont="1" applyFill="1" applyBorder="1" applyAlignment="1"/>
    <xf numFmtId="0" fontId="17" fillId="3" borderId="67" xfId="6" applyFont="1" applyFill="1" applyBorder="1" applyAlignment="1">
      <alignment horizontal="center"/>
    </xf>
    <xf numFmtId="0" fontId="17" fillId="3" borderId="4" xfId="6" applyFont="1" applyFill="1" applyBorder="1" applyAlignment="1">
      <alignment horizontal="center"/>
    </xf>
    <xf numFmtId="0" fontId="17" fillId="3" borderId="59" xfId="6" applyFont="1" applyFill="1" applyBorder="1" applyAlignment="1">
      <alignment horizontal="center"/>
    </xf>
    <xf numFmtId="0" fontId="17" fillId="3" borderId="59" xfId="6" applyFont="1" applyFill="1" applyBorder="1" applyAlignment="1"/>
    <xf numFmtId="0" fontId="17" fillId="3" borderId="0" xfId="6" applyFont="1" applyFill="1" applyBorder="1" applyAlignment="1"/>
    <xf numFmtId="0" fontId="17" fillId="3" borderId="43" xfId="6" applyFont="1" applyFill="1" applyBorder="1" applyAlignment="1"/>
    <xf numFmtId="2" fontId="17" fillId="2" borderId="33" xfId="0" applyNumberFormat="1" applyFont="1" applyFill="1" applyBorder="1" applyAlignment="1">
      <alignment horizontal="center"/>
    </xf>
    <xf numFmtId="0" fontId="17" fillId="0" borderId="0" xfId="0" applyFont="1" applyFill="1" applyAlignment="1">
      <alignment vertical="top"/>
    </xf>
    <xf numFmtId="0" fontId="14" fillId="2" borderId="0" xfId="6" applyFont="1" applyFill="1"/>
    <xf numFmtId="0" fontId="31" fillId="3" borderId="0" xfId="6" applyFont="1" applyFill="1"/>
    <xf numFmtId="0" fontId="31" fillId="4" borderId="0" xfId="6" applyFont="1" applyFill="1"/>
    <xf numFmtId="0" fontId="30" fillId="4" borderId="4" xfId="6" applyFont="1" applyFill="1" applyBorder="1"/>
    <xf numFmtId="0" fontId="30" fillId="4" borderId="59" xfId="6" applyFont="1" applyFill="1" applyBorder="1"/>
    <xf numFmtId="0" fontId="31" fillId="2" borderId="0" xfId="6" applyFont="1" applyFill="1"/>
    <xf numFmtId="0" fontId="17" fillId="4" borderId="59" xfId="6" applyFont="1" applyFill="1" applyBorder="1" applyAlignment="1"/>
    <xf numFmtId="0" fontId="31" fillId="0" borderId="0" xfId="5" applyFont="1" applyBorder="1" applyAlignment="1" applyProtection="1">
      <alignment horizontal="left"/>
    </xf>
    <xf numFmtId="0" fontId="31" fillId="0" borderId="0" xfId="1" applyFont="1"/>
    <xf numFmtId="0" fontId="20" fillId="4" borderId="67" xfId="0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5" borderId="0" xfId="0" applyFont="1" applyFill="1"/>
    <xf numFmtId="0" fontId="17" fillId="0" borderId="0" xfId="0" applyFont="1" applyAlignment="1">
      <alignment horizontal="left"/>
    </xf>
    <xf numFmtId="0" fontId="12" fillId="0" borderId="0" xfId="1" applyFont="1" applyBorder="1" applyAlignment="1">
      <alignment horizontal="left"/>
    </xf>
    <xf numFmtId="0" fontId="14" fillId="4" borderId="0" xfId="6" applyFont="1" applyFill="1"/>
    <xf numFmtId="0" fontId="17" fillId="0" borderId="19" xfId="0" applyFont="1" applyFill="1" applyBorder="1"/>
    <xf numFmtId="0" fontId="19" fillId="0" borderId="66" xfId="0" applyFont="1" applyFill="1" applyBorder="1" applyAlignment="1">
      <alignment vertical="center" wrapText="1"/>
    </xf>
    <xf numFmtId="0" fontId="17" fillId="0" borderId="66" xfId="0" applyFont="1" applyFill="1" applyBorder="1"/>
    <xf numFmtId="0" fontId="21" fillId="0" borderId="66" xfId="0" applyFont="1" applyFill="1" applyBorder="1"/>
    <xf numFmtId="49" fontId="17" fillId="0" borderId="66" xfId="0" applyNumberFormat="1" applyFont="1" applyFill="1" applyBorder="1"/>
    <xf numFmtId="0" fontId="20" fillId="0" borderId="66" xfId="0" applyFont="1" applyFill="1" applyBorder="1" applyAlignment="1">
      <alignment vertical="center" wrapText="1"/>
    </xf>
    <xf numFmtId="0" fontId="17" fillId="0" borderId="66" xfId="0" applyFont="1" applyFill="1" applyBorder="1" applyAlignment="1"/>
    <xf numFmtId="0" fontId="12" fillId="0" borderId="66" xfId="0" applyFont="1" applyFill="1" applyBorder="1" applyAlignment="1">
      <alignment horizontal="center"/>
    </xf>
    <xf numFmtId="2" fontId="12" fillId="0" borderId="20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5" borderId="19" xfId="0" applyFont="1" applyFill="1" applyBorder="1"/>
    <xf numFmtId="0" fontId="1" fillId="9" borderId="19" xfId="0" applyFont="1" applyFill="1" applyBorder="1" applyAlignment="1"/>
    <xf numFmtId="0" fontId="0" fillId="4" borderId="21" xfId="0" applyFill="1" applyBorder="1"/>
    <xf numFmtId="0" fontId="1" fillId="10" borderId="21" xfId="0" applyFont="1" applyFill="1" applyBorder="1"/>
    <xf numFmtId="0" fontId="1" fillId="11" borderId="21" xfId="0" applyFont="1" applyFill="1" applyBorder="1"/>
    <xf numFmtId="0" fontId="1" fillId="12" borderId="21" xfId="0" applyFont="1" applyFill="1" applyBorder="1"/>
    <xf numFmtId="0" fontId="1" fillId="13" borderId="21" xfId="0" applyFont="1" applyFill="1" applyBorder="1"/>
    <xf numFmtId="0" fontId="1" fillId="3" borderId="21" xfId="0" applyFont="1" applyFill="1" applyBorder="1"/>
    <xf numFmtId="0" fontId="33" fillId="14" borderId="21" xfId="0" applyFont="1" applyFill="1" applyBorder="1" applyAlignment="1">
      <alignment vertical="center"/>
    </xf>
    <xf numFmtId="0" fontId="17" fillId="0" borderId="0" xfId="0" applyFont="1" applyFill="1" applyAlignment="1">
      <alignment wrapText="1"/>
    </xf>
    <xf numFmtId="49" fontId="17" fillId="0" borderId="0" xfId="0" applyNumberFormat="1" applyFont="1" applyFill="1" applyBorder="1" applyAlignment="1">
      <alignment wrapText="1"/>
    </xf>
    <xf numFmtId="2" fontId="17" fillId="0" borderId="0" xfId="0" applyNumberFormat="1" applyFont="1" applyFill="1" applyAlignment="1">
      <alignment wrapText="1"/>
    </xf>
    <xf numFmtId="0" fontId="13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44" xfId="1" applyFont="1" applyFill="1" applyBorder="1" applyAlignment="1">
      <alignment horizontal="center" wrapText="1"/>
    </xf>
    <xf numFmtId="0" fontId="12" fillId="0" borderId="22" xfId="1" applyFont="1" applyFill="1" applyBorder="1" applyAlignment="1">
      <alignment horizontal="center" wrapText="1"/>
    </xf>
    <xf numFmtId="2" fontId="12" fillId="8" borderId="16" xfId="1" applyNumberFormat="1" applyFont="1" applyFill="1" applyBorder="1" applyAlignment="1">
      <alignment horizontal="center" vertical="center" textRotation="90" wrapText="1"/>
    </xf>
    <xf numFmtId="0" fontId="17" fillId="8" borderId="23" xfId="0" applyFont="1" applyFill="1" applyBorder="1" applyAlignment="1">
      <alignment horizontal="center" vertical="center"/>
    </xf>
    <xf numFmtId="2" fontId="12" fillId="8" borderId="17" xfId="1" applyNumberFormat="1" applyFont="1" applyFill="1" applyBorder="1" applyAlignment="1">
      <alignment horizontal="center" vertical="center" textRotation="90" wrapText="1"/>
    </xf>
    <xf numFmtId="0" fontId="12" fillId="8" borderId="17" xfId="1" applyNumberFormat="1" applyFont="1" applyFill="1" applyBorder="1" applyAlignment="1">
      <alignment horizontal="center" vertical="center" textRotation="90" wrapText="1"/>
    </xf>
    <xf numFmtId="0" fontId="0" fillId="14" borderId="15" xfId="0" applyFill="1" applyBorder="1" applyAlignment="1">
      <alignment horizontal="left" vertical="top" wrapText="1"/>
    </xf>
    <xf numFmtId="0" fontId="0" fillId="14" borderId="18" xfId="0" applyFill="1" applyBorder="1" applyAlignment="1">
      <alignment horizontal="left" vertical="top" wrapText="1"/>
    </xf>
    <xf numFmtId="0" fontId="0" fillId="14" borderId="16" xfId="0" applyFill="1" applyBorder="1" applyAlignment="1">
      <alignment horizontal="left" vertical="top" wrapText="1"/>
    </xf>
    <xf numFmtId="0" fontId="0" fillId="14" borderId="42" xfId="0" applyFill="1" applyBorder="1" applyAlignment="1">
      <alignment horizontal="left" vertical="top" wrapText="1"/>
    </xf>
    <xf numFmtId="0" fontId="0" fillId="14" borderId="0" xfId="0" applyFill="1" applyBorder="1" applyAlignment="1">
      <alignment horizontal="left" vertical="top" wrapText="1"/>
    </xf>
    <xf numFmtId="0" fontId="0" fillId="14" borderId="43" xfId="0" applyFill="1" applyBorder="1" applyAlignment="1">
      <alignment horizontal="left" vertical="top" wrapText="1"/>
    </xf>
    <xf numFmtId="0" fontId="0" fillId="14" borderId="44" xfId="0" applyFill="1" applyBorder="1" applyAlignment="1">
      <alignment horizontal="left" vertical="top" wrapText="1"/>
    </xf>
    <xf numFmtId="0" fontId="0" fillId="14" borderId="45" xfId="0" applyFill="1" applyBorder="1" applyAlignment="1">
      <alignment horizontal="left" vertical="top" wrapText="1"/>
    </xf>
    <xf numFmtId="0" fontId="0" fillId="14" borderId="22" xfId="0" applyFill="1" applyBorder="1" applyAlignment="1">
      <alignment horizontal="left" vertical="top" wrapText="1"/>
    </xf>
    <xf numFmtId="0" fontId="0" fillId="15" borderId="15" xfId="0" applyFill="1" applyBorder="1" applyAlignment="1">
      <alignment horizontal="left" vertical="top" wrapText="1"/>
    </xf>
    <xf numFmtId="0" fontId="0" fillId="15" borderId="18" xfId="0" applyFill="1" applyBorder="1" applyAlignment="1">
      <alignment horizontal="left" vertical="top" wrapText="1"/>
    </xf>
    <xf numFmtId="0" fontId="0" fillId="15" borderId="16" xfId="0" applyFill="1" applyBorder="1" applyAlignment="1">
      <alignment horizontal="left" vertical="top" wrapText="1"/>
    </xf>
    <xf numFmtId="0" fontId="0" fillId="15" borderId="42" xfId="0" applyFill="1" applyBorder="1" applyAlignment="1">
      <alignment horizontal="left" vertical="top" wrapText="1"/>
    </xf>
    <xf numFmtId="0" fontId="0" fillId="15" borderId="0" xfId="0" applyFill="1" applyBorder="1" applyAlignment="1">
      <alignment horizontal="left" vertical="top" wrapText="1"/>
    </xf>
    <xf numFmtId="0" fontId="0" fillId="15" borderId="43" xfId="0" applyFill="1" applyBorder="1" applyAlignment="1">
      <alignment horizontal="left" vertical="top" wrapText="1"/>
    </xf>
    <xf numFmtId="0" fontId="0" fillId="15" borderId="44" xfId="0" applyFill="1" applyBorder="1" applyAlignment="1">
      <alignment horizontal="left" vertical="top" wrapText="1"/>
    </xf>
    <xf numFmtId="0" fontId="0" fillId="15" borderId="45" xfId="0" applyFill="1" applyBorder="1" applyAlignment="1">
      <alignment horizontal="left" vertical="top" wrapText="1"/>
    </xf>
    <xf numFmtId="0" fontId="0" fillId="15" borderId="22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43" xfId="0" applyFill="1" applyBorder="1" applyAlignment="1">
      <alignment horizontal="left" vertical="top" wrapText="1"/>
    </xf>
    <xf numFmtId="0" fontId="0" fillId="3" borderId="44" xfId="0" applyFill="1" applyBorder="1" applyAlignment="1">
      <alignment horizontal="left" vertical="top" wrapText="1"/>
    </xf>
    <xf numFmtId="0" fontId="0" fillId="3" borderId="45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12" fillId="0" borderId="18" xfId="1" applyFont="1" applyBorder="1" applyAlignment="1">
      <alignment horizontal="left" wrapText="1"/>
    </xf>
    <xf numFmtId="0" fontId="14" fillId="0" borderId="7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2" fillId="0" borderId="15" xfId="1" applyFont="1" applyBorder="1" applyAlignment="1">
      <alignment horizontal="left"/>
    </xf>
    <xf numFmtId="0" fontId="12" fillId="0" borderId="18" xfId="1" applyFont="1" applyBorder="1" applyAlignment="1">
      <alignment horizontal="left"/>
    </xf>
    <xf numFmtId="0" fontId="12" fillId="0" borderId="16" xfId="1" applyFont="1" applyBorder="1" applyAlignment="1">
      <alignment horizontal="left"/>
    </xf>
    <xf numFmtId="0" fontId="12" fillId="0" borderId="42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43" xfId="1" applyFont="1" applyBorder="1" applyAlignment="1">
      <alignment horizontal="left"/>
    </xf>
    <xf numFmtId="0" fontId="12" fillId="0" borderId="42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2" fillId="0" borderId="43" xfId="1" applyFont="1" applyFill="1" applyBorder="1" applyAlignment="1">
      <alignment horizontal="left"/>
    </xf>
    <xf numFmtId="0" fontId="12" fillId="0" borderId="44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0" fontId="12" fillId="0" borderId="22" xfId="1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" fillId="10" borderId="15" xfId="0" applyFont="1" applyFill="1" applyBorder="1" applyAlignment="1">
      <alignment horizontal="left" wrapText="1"/>
    </xf>
    <xf numFmtId="0" fontId="1" fillId="10" borderId="18" xfId="0" applyFont="1" applyFill="1" applyBorder="1" applyAlignment="1">
      <alignment horizontal="left" wrapText="1"/>
    </xf>
    <xf numFmtId="0" fontId="1" fillId="10" borderId="16" xfId="0" applyFont="1" applyFill="1" applyBorder="1" applyAlignment="1">
      <alignment horizontal="left" wrapText="1"/>
    </xf>
    <xf numFmtId="0" fontId="1" fillId="10" borderId="42" xfId="0" applyFont="1" applyFill="1" applyBorder="1" applyAlignment="1">
      <alignment horizontal="left" wrapText="1"/>
    </xf>
    <xf numFmtId="0" fontId="1" fillId="10" borderId="0" xfId="0" applyFont="1" applyFill="1" applyBorder="1" applyAlignment="1">
      <alignment horizontal="left" wrapText="1"/>
    </xf>
    <xf numFmtId="0" fontId="1" fillId="10" borderId="43" xfId="0" applyFont="1" applyFill="1" applyBorder="1" applyAlignment="1">
      <alignment horizontal="left" wrapText="1"/>
    </xf>
    <xf numFmtId="0" fontId="1" fillId="10" borderId="44" xfId="0" applyFont="1" applyFill="1" applyBorder="1" applyAlignment="1">
      <alignment horizontal="left" wrapText="1"/>
    </xf>
    <xf numFmtId="0" fontId="1" fillId="10" borderId="45" xfId="0" applyFont="1" applyFill="1" applyBorder="1" applyAlignment="1">
      <alignment horizontal="left" wrapText="1"/>
    </xf>
    <xf numFmtId="0" fontId="1" fillId="10" borderId="22" xfId="0" applyFont="1" applyFill="1" applyBorder="1" applyAlignment="1">
      <alignment horizontal="left" wrapText="1"/>
    </xf>
    <xf numFmtId="0" fontId="0" fillId="11" borderId="15" xfId="0" applyFill="1" applyBorder="1" applyAlignment="1">
      <alignment horizontal="left" vertical="top" wrapText="1"/>
    </xf>
    <xf numFmtId="0" fontId="0" fillId="11" borderId="18" xfId="0" applyFill="1" applyBorder="1" applyAlignment="1">
      <alignment horizontal="left" vertical="top" wrapText="1"/>
    </xf>
    <xf numFmtId="0" fontId="0" fillId="11" borderId="16" xfId="0" applyFill="1" applyBorder="1" applyAlignment="1">
      <alignment horizontal="left" vertical="top" wrapText="1"/>
    </xf>
    <xf numFmtId="0" fontId="0" fillId="11" borderId="44" xfId="0" applyFill="1" applyBorder="1" applyAlignment="1">
      <alignment horizontal="left" vertical="top" wrapText="1"/>
    </xf>
    <xf numFmtId="0" fontId="0" fillId="11" borderId="45" xfId="0" applyFill="1" applyBorder="1" applyAlignment="1">
      <alignment horizontal="left" vertical="top" wrapText="1"/>
    </xf>
    <xf numFmtId="0" fontId="0" fillId="11" borderId="22" xfId="0" applyFill="1" applyBorder="1" applyAlignment="1">
      <alignment horizontal="left" vertical="top" wrapText="1"/>
    </xf>
    <xf numFmtId="0" fontId="0" fillId="12" borderId="15" xfId="0" applyFill="1" applyBorder="1" applyAlignment="1">
      <alignment horizontal="left" vertical="top" wrapText="1"/>
    </xf>
    <xf numFmtId="0" fontId="0" fillId="12" borderId="18" xfId="0" applyFill="1" applyBorder="1" applyAlignment="1">
      <alignment horizontal="left" vertical="top" wrapText="1"/>
    </xf>
    <xf numFmtId="0" fontId="0" fillId="12" borderId="16" xfId="0" applyFill="1" applyBorder="1" applyAlignment="1">
      <alignment horizontal="left" vertical="top" wrapText="1"/>
    </xf>
    <xf numFmtId="0" fontId="0" fillId="12" borderId="42" xfId="0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0" fillId="12" borderId="43" xfId="0" applyFill="1" applyBorder="1" applyAlignment="1">
      <alignment horizontal="left" vertical="top" wrapText="1"/>
    </xf>
    <xf numFmtId="0" fontId="0" fillId="12" borderId="44" xfId="0" applyFill="1" applyBorder="1" applyAlignment="1">
      <alignment horizontal="left" vertical="top" wrapText="1"/>
    </xf>
    <xf numFmtId="0" fontId="0" fillId="12" borderId="45" xfId="0" applyFill="1" applyBorder="1" applyAlignment="1">
      <alignment horizontal="left" vertical="top" wrapText="1"/>
    </xf>
    <xf numFmtId="0" fontId="0" fillId="12" borderId="22" xfId="0" applyFill="1" applyBorder="1" applyAlignment="1">
      <alignment horizontal="left" vertical="top" wrapText="1"/>
    </xf>
    <xf numFmtId="0" fontId="0" fillId="13" borderId="15" xfId="0" applyFill="1" applyBorder="1" applyAlignment="1">
      <alignment horizontal="left" vertical="top" wrapText="1"/>
    </xf>
    <xf numFmtId="0" fontId="0" fillId="13" borderId="18" xfId="0" applyFill="1" applyBorder="1" applyAlignment="1">
      <alignment horizontal="left" vertical="top" wrapText="1"/>
    </xf>
    <xf numFmtId="0" fontId="0" fillId="13" borderId="16" xfId="0" applyFill="1" applyBorder="1" applyAlignment="1">
      <alignment horizontal="left" vertical="top" wrapText="1"/>
    </xf>
    <xf numFmtId="0" fontId="0" fillId="13" borderId="42" xfId="0" applyFill="1" applyBorder="1" applyAlignment="1">
      <alignment horizontal="left" vertical="top" wrapText="1"/>
    </xf>
    <xf numFmtId="0" fontId="0" fillId="13" borderId="0" xfId="0" applyFill="1" applyBorder="1" applyAlignment="1">
      <alignment horizontal="left" vertical="top" wrapText="1"/>
    </xf>
    <xf numFmtId="0" fontId="0" fillId="13" borderId="43" xfId="0" applyFill="1" applyBorder="1" applyAlignment="1">
      <alignment horizontal="left" vertical="top" wrapText="1"/>
    </xf>
    <xf numFmtId="0" fontId="0" fillId="13" borderId="44" xfId="0" applyFill="1" applyBorder="1" applyAlignment="1">
      <alignment horizontal="left" vertical="top" wrapText="1"/>
    </xf>
    <xf numFmtId="0" fontId="0" fillId="13" borderId="45" xfId="0" applyFill="1" applyBorder="1" applyAlignment="1">
      <alignment horizontal="left" vertical="top" wrapText="1"/>
    </xf>
    <xf numFmtId="0" fontId="0" fillId="13" borderId="22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left" wrapText="1"/>
    </xf>
    <xf numFmtId="0" fontId="0" fillId="5" borderId="18" xfId="0" applyFill="1" applyBorder="1" applyAlignment="1">
      <alignment horizontal="left" wrapText="1"/>
    </xf>
    <xf numFmtId="0" fontId="0" fillId="5" borderId="16" xfId="0" applyFill="1" applyBorder="1" applyAlignment="1">
      <alignment horizontal="left" wrapText="1"/>
    </xf>
    <xf numFmtId="0" fontId="0" fillId="5" borderId="42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3" xfId="0" applyFill="1" applyBorder="1" applyAlignment="1">
      <alignment horizontal="left" wrapText="1"/>
    </xf>
    <xf numFmtId="0" fontId="0" fillId="5" borderId="44" xfId="0" applyFill="1" applyBorder="1" applyAlignment="1">
      <alignment horizontal="left" wrapText="1"/>
    </xf>
    <xf numFmtId="0" fontId="0" fillId="5" borderId="45" xfId="0" applyFill="1" applyBorder="1" applyAlignment="1">
      <alignment horizontal="left" wrapText="1"/>
    </xf>
    <xf numFmtId="0" fontId="0" fillId="5" borderId="22" xfId="0" applyFill="1" applyBorder="1" applyAlignment="1">
      <alignment horizontal="left" wrapText="1"/>
    </xf>
    <xf numFmtId="0" fontId="0" fillId="9" borderId="15" xfId="0" applyFill="1" applyBorder="1" applyAlignment="1">
      <alignment horizontal="left" wrapText="1"/>
    </xf>
    <xf numFmtId="0" fontId="0" fillId="9" borderId="18" xfId="0" applyFill="1" applyBorder="1" applyAlignment="1">
      <alignment horizontal="left" wrapText="1"/>
    </xf>
    <xf numFmtId="0" fontId="0" fillId="9" borderId="16" xfId="0" applyFill="1" applyBorder="1" applyAlignment="1">
      <alignment horizontal="left" wrapText="1"/>
    </xf>
    <xf numFmtId="0" fontId="0" fillId="9" borderId="42" xfId="0" applyFill="1" applyBorder="1" applyAlignment="1">
      <alignment horizontal="left" wrapText="1"/>
    </xf>
    <xf numFmtId="0" fontId="0" fillId="9" borderId="0" xfId="0" applyFill="1" applyBorder="1" applyAlignment="1">
      <alignment horizontal="left" wrapText="1"/>
    </xf>
    <xf numFmtId="0" fontId="0" fillId="9" borderId="43" xfId="0" applyFill="1" applyBorder="1" applyAlignment="1">
      <alignment horizontal="left" wrapText="1"/>
    </xf>
    <xf numFmtId="0" fontId="0" fillId="9" borderId="44" xfId="0" applyFill="1" applyBorder="1" applyAlignment="1">
      <alignment horizontal="left" wrapText="1"/>
    </xf>
    <xf numFmtId="0" fontId="0" fillId="9" borderId="45" xfId="0" applyFill="1" applyBorder="1" applyAlignment="1">
      <alignment horizontal="left" wrapText="1"/>
    </xf>
    <xf numFmtId="0" fontId="0" fillId="9" borderId="22" xfId="0" applyFill="1" applyBorder="1" applyAlignment="1">
      <alignment horizontal="left" wrapText="1"/>
    </xf>
    <xf numFmtId="0" fontId="0" fillId="4" borderId="15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42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44" xfId="0" applyFill="1" applyBorder="1" applyAlignment="1">
      <alignment horizontal="left" vertical="top" wrapText="1"/>
    </xf>
    <xf numFmtId="0" fontId="0" fillId="4" borderId="4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12" fillId="8" borderId="15" xfId="6" applyFont="1" applyFill="1" applyBorder="1" applyAlignment="1">
      <alignment horizontal="left" vertical="center"/>
    </xf>
    <xf numFmtId="0" fontId="12" fillId="8" borderId="18" xfId="6" applyFont="1" applyFill="1" applyBorder="1" applyAlignment="1">
      <alignment horizontal="left" vertical="center"/>
    </xf>
    <xf numFmtId="0" fontId="12" fillId="8" borderId="16" xfId="6" applyFont="1" applyFill="1" applyBorder="1" applyAlignment="1">
      <alignment horizontal="left" vertical="center"/>
    </xf>
    <xf numFmtId="0" fontId="12" fillId="8" borderId="42" xfId="6" applyFont="1" applyFill="1" applyBorder="1" applyAlignment="1">
      <alignment horizontal="left" vertical="center"/>
    </xf>
    <xf numFmtId="0" fontId="12" fillId="8" borderId="0" xfId="6" applyFont="1" applyFill="1" applyBorder="1" applyAlignment="1">
      <alignment horizontal="left" vertical="center"/>
    </xf>
    <xf numFmtId="0" fontId="12" fillId="8" borderId="43" xfId="6" applyFont="1" applyFill="1" applyBorder="1" applyAlignment="1">
      <alignment horizontal="left" vertical="center"/>
    </xf>
    <xf numFmtId="0" fontId="12" fillId="8" borderId="44" xfId="6" applyFont="1" applyFill="1" applyBorder="1" applyAlignment="1">
      <alignment horizontal="left" vertical="center"/>
    </xf>
    <xf numFmtId="0" fontId="12" fillId="8" borderId="45" xfId="6" applyFont="1" applyFill="1" applyBorder="1" applyAlignment="1">
      <alignment horizontal="left" vertical="center"/>
    </xf>
    <xf numFmtId="0" fontId="12" fillId="8" borderId="22" xfId="6" applyFont="1" applyFill="1" applyBorder="1" applyAlignment="1">
      <alignment horizontal="left" vertical="center"/>
    </xf>
    <xf numFmtId="0" fontId="17" fillId="0" borderId="0" xfId="6" applyFont="1" applyBorder="1" applyAlignment="1">
      <alignment horizontal="center"/>
    </xf>
    <xf numFmtId="0" fontId="12" fillId="8" borderId="76" xfId="6" applyFont="1" applyFill="1" applyBorder="1" applyAlignment="1">
      <alignment horizontal="center" vertical="center"/>
    </xf>
    <xf numFmtId="0" fontId="12" fillId="8" borderId="27" xfId="6" applyFont="1" applyFill="1" applyBorder="1" applyAlignment="1">
      <alignment horizontal="center" vertical="center"/>
    </xf>
    <xf numFmtId="0" fontId="12" fillId="8" borderId="58" xfId="6" applyFont="1" applyFill="1" applyBorder="1" applyAlignment="1">
      <alignment horizontal="center" vertical="center"/>
    </xf>
    <xf numFmtId="0" fontId="12" fillId="8" borderId="25" xfId="6" applyFont="1" applyFill="1" applyBorder="1" applyAlignment="1">
      <alignment horizontal="center" vertical="center"/>
    </xf>
    <xf numFmtId="0" fontId="12" fillId="8" borderId="26" xfId="6" applyFont="1" applyFill="1" applyBorder="1" applyAlignment="1">
      <alignment horizontal="center" vertical="center"/>
    </xf>
    <xf numFmtId="0" fontId="12" fillId="8" borderId="28" xfId="6" applyFont="1" applyFill="1" applyBorder="1" applyAlignment="1">
      <alignment horizontal="center" vertical="center"/>
    </xf>
    <xf numFmtId="0" fontId="12" fillId="8" borderId="71" xfId="6" applyFont="1" applyFill="1" applyBorder="1" applyAlignment="1">
      <alignment horizontal="center" vertical="center"/>
    </xf>
    <xf numFmtId="0" fontId="15" fillId="8" borderId="15" xfId="6" applyFont="1" applyFill="1" applyBorder="1" applyAlignment="1">
      <alignment horizontal="center" vertical="center"/>
    </xf>
    <xf numFmtId="0" fontId="15" fillId="8" borderId="44" xfId="6" applyFont="1" applyFill="1" applyBorder="1" applyAlignment="1">
      <alignment horizontal="center" vertical="center"/>
    </xf>
    <xf numFmtId="0" fontId="15" fillId="8" borderId="16" xfId="6" applyFont="1" applyFill="1" applyBorder="1" applyAlignment="1">
      <alignment horizontal="center" vertical="center"/>
    </xf>
    <xf numFmtId="0" fontId="15" fillId="8" borderId="22" xfId="6" applyFont="1" applyFill="1" applyBorder="1" applyAlignment="1">
      <alignment horizontal="center" vertical="center"/>
    </xf>
    <xf numFmtId="0" fontId="15" fillId="8" borderId="42" xfId="6" applyFont="1" applyFill="1" applyBorder="1" applyAlignment="1">
      <alignment horizontal="center" vertical="center"/>
    </xf>
    <xf numFmtId="0" fontId="15" fillId="8" borderId="43" xfId="6" applyFont="1" applyFill="1" applyBorder="1" applyAlignment="1">
      <alignment horizontal="center" vertical="center"/>
    </xf>
    <xf numFmtId="0" fontId="15" fillId="8" borderId="18" xfId="6" applyFont="1" applyFill="1" applyBorder="1" applyAlignment="1">
      <alignment horizontal="center" vertical="center"/>
    </xf>
    <xf numFmtId="0" fontId="15" fillId="8" borderId="45" xfId="6" applyFont="1" applyFill="1" applyBorder="1" applyAlignment="1">
      <alignment horizontal="center" vertical="center"/>
    </xf>
    <xf numFmtId="0" fontId="15" fillId="8" borderId="0" xfId="6" applyFont="1" applyFill="1" applyBorder="1" applyAlignment="1">
      <alignment horizontal="center" vertical="center"/>
    </xf>
    <xf numFmtId="0" fontId="12" fillId="8" borderId="57" xfId="6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left"/>
    </xf>
    <xf numFmtId="0" fontId="17" fillId="8" borderId="16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7" fillId="8" borderId="43" xfId="0" applyFont="1" applyFill="1" applyBorder="1" applyAlignment="1">
      <alignment horizontal="left"/>
    </xf>
    <xf numFmtId="0" fontId="17" fillId="8" borderId="45" xfId="0" applyFont="1" applyFill="1" applyBorder="1" applyAlignment="1">
      <alignment horizontal="left"/>
    </xf>
    <xf numFmtId="0" fontId="17" fillId="8" borderId="22" xfId="0" applyFont="1" applyFill="1" applyBorder="1" applyAlignment="1">
      <alignment horizontal="left"/>
    </xf>
    <xf numFmtId="0" fontId="17" fillId="0" borderId="69" xfId="6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2" fillId="8" borderId="42" xfId="0" applyFont="1" applyFill="1" applyBorder="1" applyAlignment="1">
      <alignment horizontal="left" vertical="center"/>
    </xf>
    <xf numFmtId="0" fontId="12" fillId="8" borderId="0" xfId="0" applyFont="1" applyFill="1" applyBorder="1" applyAlignment="1">
      <alignment horizontal="left" vertical="center"/>
    </xf>
    <xf numFmtId="0" fontId="12" fillId="8" borderId="43" xfId="0" applyFont="1" applyFill="1" applyBorder="1" applyAlignment="1">
      <alignment horizontal="left" vertical="center"/>
    </xf>
    <xf numFmtId="0" fontId="15" fillId="8" borderId="42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62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7" fillId="8" borderId="35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/>
    </xf>
    <xf numFmtId="0" fontId="12" fillId="8" borderId="64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7" fillId="8" borderId="65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2" fontId="12" fillId="8" borderId="28" xfId="0" applyNumberFormat="1" applyFont="1" applyFill="1" applyBorder="1" applyAlignment="1">
      <alignment horizontal="center" vertical="center" wrapText="1"/>
    </xf>
    <xf numFmtId="0" fontId="12" fillId="8" borderId="31" xfId="0" applyFont="1" applyFill="1" applyBorder="1" applyAlignment="1">
      <alignment horizontal="center" vertical="center" wrapText="1"/>
    </xf>
    <xf numFmtId="0" fontId="12" fillId="8" borderId="65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4" fillId="4" borderId="0" xfId="6" applyFont="1" applyFill="1" applyAlignment="1">
      <alignment horizontal="left" wrapText="1"/>
    </xf>
    <xf numFmtId="0" fontId="18" fillId="8" borderId="19" xfId="0" applyFont="1" applyFill="1" applyBorder="1" applyAlignment="1">
      <alignment horizontal="left" vertical="center"/>
    </xf>
    <xf numFmtId="0" fontId="17" fillId="8" borderId="66" xfId="0" applyFont="1" applyFill="1" applyBorder="1" applyAlignment="1">
      <alignment horizontal="left" vertical="center"/>
    </xf>
    <xf numFmtId="0" fontId="17" fillId="8" borderId="20" xfId="0" applyFont="1" applyFill="1" applyBorder="1" applyAlignment="1">
      <alignment horizontal="left" vertical="center"/>
    </xf>
    <xf numFmtId="0" fontId="19" fillId="8" borderId="30" xfId="0" applyFont="1" applyFill="1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19" fillId="8" borderId="12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19" fillId="8" borderId="49" xfId="0" applyFont="1" applyFill="1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32" fillId="0" borderId="15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</cellXfs>
  <cellStyles count="11">
    <cellStyle name="Hiperlink" xfId="5" builtinId="8"/>
    <cellStyle name="Hiperlink 2" xfId="10"/>
    <cellStyle name="Normal" xfId="0" builtinId="0"/>
    <cellStyle name="Normal 2" xfId="2"/>
    <cellStyle name="Normal 2 2" xfId="7"/>
    <cellStyle name="Normal 3" xfId="1"/>
    <cellStyle name="Normal 4" xfId="6"/>
    <cellStyle name="Porcentagem 2" xfId="3"/>
    <cellStyle name="Porcentagem 2 2" xfId="8"/>
    <cellStyle name="Porcentagem 3" xfId="4"/>
    <cellStyle name="Porcentagem 4" xfId="9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676276</xdr:colOff>
      <xdr:row>2</xdr:row>
      <xdr:rowOff>127000</xdr:rowOff>
    </xdr:from>
    <xdr:to>
      <xdr:col>1</xdr:col>
      <xdr:colOff>523876</xdr:colOff>
      <xdr:row>3</xdr:row>
      <xdr:rowOff>830580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495300"/>
          <a:ext cx="1397000" cy="894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</xdr:row>
      <xdr:rowOff>161925</xdr:rowOff>
    </xdr:from>
    <xdr:to>
      <xdr:col>0</xdr:col>
      <xdr:colOff>1612900</xdr:colOff>
      <xdr:row>6</xdr:row>
      <xdr:rowOff>78105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758825"/>
          <a:ext cx="1200150" cy="81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76200</xdr:rowOff>
    </xdr:from>
    <xdr:to>
      <xdr:col>0</xdr:col>
      <xdr:colOff>1536700</xdr:colOff>
      <xdr:row>2</xdr:row>
      <xdr:rowOff>323669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76200"/>
          <a:ext cx="1028700" cy="83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11336</xdr:rowOff>
    </xdr:from>
    <xdr:to>
      <xdr:col>0</xdr:col>
      <xdr:colOff>1371600</xdr:colOff>
      <xdr:row>6</xdr:row>
      <xdr:rowOff>176530</xdr:rowOff>
    </xdr:to>
    <xdr:pic>
      <xdr:nvPicPr>
        <xdr:cNvPr id="2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92336"/>
          <a:ext cx="1117600" cy="927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2</xdr:row>
      <xdr:rowOff>83820</xdr:rowOff>
    </xdr:from>
    <xdr:to>
      <xdr:col>0</xdr:col>
      <xdr:colOff>1257300</xdr:colOff>
      <xdr:row>7</xdr:row>
      <xdr:rowOff>60960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452120"/>
          <a:ext cx="1098550" cy="878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41275</xdr:rowOff>
    </xdr:from>
    <xdr:to>
      <xdr:col>1</xdr:col>
      <xdr:colOff>187325</xdr:colOff>
      <xdr:row>5</xdr:row>
      <xdr:rowOff>109855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09575"/>
          <a:ext cx="1200150" cy="98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</xdr:row>
      <xdr:rowOff>422275</xdr:rowOff>
    </xdr:from>
    <xdr:to>
      <xdr:col>1</xdr:col>
      <xdr:colOff>222250</xdr:colOff>
      <xdr:row>4</xdr:row>
      <xdr:rowOff>1427480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3127375"/>
          <a:ext cx="1371600" cy="1005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3</xdr:row>
      <xdr:rowOff>304800</xdr:rowOff>
    </xdr:from>
    <xdr:to>
      <xdr:col>1</xdr:col>
      <xdr:colOff>559140</xdr:colOff>
      <xdr:row>6</xdr:row>
      <xdr:rowOff>1028700</xdr:rowOff>
    </xdr:to>
    <xdr:pic>
      <xdr:nvPicPr>
        <xdr:cNvPr id="4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698500"/>
          <a:ext cx="179104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0</xdr:col>
      <xdr:colOff>1381125</xdr:colOff>
      <xdr:row>5</xdr:row>
      <xdr:rowOff>125730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1200150" cy="878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1.camara.sp.gov.br/vereador_joomla2.asp?vereador=102" TargetMode="External"/><Relationship Id="rId13" Type="http://schemas.openxmlformats.org/officeDocument/2006/relationships/hyperlink" Target="http://www1.camara.sp.gov.br/vereador_joomla2.asp?vereador=26" TargetMode="External"/><Relationship Id="rId18" Type="http://schemas.openxmlformats.org/officeDocument/2006/relationships/drawing" Target="../drawings/drawing6.xml"/><Relationship Id="rId3" Type="http://schemas.openxmlformats.org/officeDocument/2006/relationships/hyperlink" Target="http://www1.camara.sp.gov.br/vereador_joomla2.asp?vereador=138" TargetMode="External"/><Relationship Id="rId7" Type="http://schemas.openxmlformats.org/officeDocument/2006/relationships/hyperlink" Target="http://www1.camara.sp.gov.br/vereador_joomla2.asp?vereador=75" TargetMode="External"/><Relationship Id="rId12" Type="http://schemas.openxmlformats.org/officeDocument/2006/relationships/hyperlink" Target="http://www1.camara.sp.gov.br/vereador_joomla2.asp?vereador=95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1.camara.sp.gov.br/vereador_joomla2.asp?vereador=161" TargetMode="External"/><Relationship Id="rId16" Type="http://schemas.openxmlformats.org/officeDocument/2006/relationships/hyperlink" Target="http://www1.camara.sp.gov.br/vereador_joomla2.asp?vereador=103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www1.camara.sp.gov.br/vereador_joomla2.asp?vereador=137" TargetMode="External"/><Relationship Id="rId6" Type="http://schemas.openxmlformats.org/officeDocument/2006/relationships/hyperlink" Target="http://www1.camara.sp.gov.br/vereador_joomla2.asp?vereador=51" TargetMode="External"/><Relationship Id="rId11" Type="http://schemas.openxmlformats.org/officeDocument/2006/relationships/hyperlink" Target="http://www1.camara.sp.gov.br/vereador_joomla2.asp?vereador=159" TargetMode="External"/><Relationship Id="rId5" Type="http://schemas.openxmlformats.org/officeDocument/2006/relationships/hyperlink" Target="http://www1.camara.sp.gov.br/vereador_joomla2.asp?vereador=29" TargetMode="External"/><Relationship Id="rId15" Type="http://schemas.openxmlformats.org/officeDocument/2006/relationships/hyperlink" Target="http://www1.camara.sp.gov.br/vereador_joomla2.asp?vereador=38" TargetMode="External"/><Relationship Id="rId10" Type="http://schemas.openxmlformats.org/officeDocument/2006/relationships/hyperlink" Target="http://www1.camara.sp.gov.br/vereador_joomla2.asp?vereador=11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1.camara.sp.gov.br/vereador_joomla2.asp?vereador=113" TargetMode="External"/><Relationship Id="rId9" Type="http://schemas.openxmlformats.org/officeDocument/2006/relationships/hyperlink" Target="http://www1.camara.sp.gov.br/vereador_joomla2.asp?vereador=144" TargetMode="External"/><Relationship Id="rId14" Type="http://schemas.openxmlformats.org/officeDocument/2006/relationships/hyperlink" Target="http://www1.camara.sp.gov.br/vereador_joomla2.asp?vereador=4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1.camara.sp.gov.br/vereador_joomla2.asp?vereador=102" TargetMode="External"/><Relationship Id="rId13" Type="http://schemas.openxmlformats.org/officeDocument/2006/relationships/hyperlink" Target="http://www1.camara.sp.gov.br/vereador_joomla2.asp?vereador=26" TargetMode="External"/><Relationship Id="rId3" Type="http://schemas.openxmlformats.org/officeDocument/2006/relationships/hyperlink" Target="http://www1.camara.sp.gov.br/vereador_joomla2.asp?vereador=138" TargetMode="External"/><Relationship Id="rId7" Type="http://schemas.openxmlformats.org/officeDocument/2006/relationships/hyperlink" Target="http://www1.camara.sp.gov.br/vereador_joomla2.asp?vereador=75" TargetMode="External"/><Relationship Id="rId12" Type="http://schemas.openxmlformats.org/officeDocument/2006/relationships/hyperlink" Target="http://www1.camara.sp.gov.br/vereador_joomla2.asp?vereador=95" TargetMode="External"/><Relationship Id="rId17" Type="http://schemas.openxmlformats.org/officeDocument/2006/relationships/drawing" Target="../drawings/drawing7.xml"/><Relationship Id="rId2" Type="http://schemas.openxmlformats.org/officeDocument/2006/relationships/hyperlink" Target="http://www1.camara.sp.gov.br/vereador_joomla2.asp?vereador=161" TargetMode="External"/><Relationship Id="rId16" Type="http://schemas.openxmlformats.org/officeDocument/2006/relationships/hyperlink" Target="http://www1.camara.sp.gov.br/vereador_joomla2.asp?vereador=103" TargetMode="External"/><Relationship Id="rId1" Type="http://schemas.openxmlformats.org/officeDocument/2006/relationships/hyperlink" Target="http://www1.camara.sp.gov.br/vereador_joomla2.asp?vereador=137" TargetMode="External"/><Relationship Id="rId6" Type="http://schemas.openxmlformats.org/officeDocument/2006/relationships/hyperlink" Target="http://www1.camara.sp.gov.br/vereador_joomla2.asp?vereador=51" TargetMode="External"/><Relationship Id="rId11" Type="http://schemas.openxmlformats.org/officeDocument/2006/relationships/hyperlink" Target="http://www1.camara.sp.gov.br/vereador_joomla2.asp?vereador=159" TargetMode="External"/><Relationship Id="rId5" Type="http://schemas.openxmlformats.org/officeDocument/2006/relationships/hyperlink" Target="http://www1.camara.sp.gov.br/vereador_joomla2.asp?vereador=29" TargetMode="External"/><Relationship Id="rId15" Type="http://schemas.openxmlformats.org/officeDocument/2006/relationships/hyperlink" Target="http://www1.camara.sp.gov.br/vereador_joomla2.asp?vereador=38" TargetMode="External"/><Relationship Id="rId10" Type="http://schemas.openxmlformats.org/officeDocument/2006/relationships/hyperlink" Target="http://www1.camara.sp.gov.br/vereador_joomla2.asp?vereador=118" TargetMode="External"/><Relationship Id="rId4" Type="http://schemas.openxmlformats.org/officeDocument/2006/relationships/hyperlink" Target="http://www1.camara.sp.gov.br/vereador_joomla2.asp?vereador=113" TargetMode="External"/><Relationship Id="rId9" Type="http://schemas.openxmlformats.org/officeDocument/2006/relationships/hyperlink" Target="http://www1.camara.sp.gov.br/vereador_joomla2.asp?vereador=144" TargetMode="External"/><Relationship Id="rId14" Type="http://schemas.openxmlformats.org/officeDocument/2006/relationships/hyperlink" Target="http://www1.camara.sp.gov.br/vereador_joomla2.asp?vereador=4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showGridLines="0" topLeftCell="A20" workbookViewId="0">
      <selection activeCell="L4" sqref="L4"/>
    </sheetView>
  </sheetViews>
  <sheetFormatPr defaultColWidth="8.85546875" defaultRowHeight="15" x14ac:dyDescent="0.25"/>
  <cols>
    <col min="1" max="1" width="20.28515625" style="34" customWidth="1"/>
    <col min="2" max="2" width="18" style="39" customWidth="1"/>
    <col min="3" max="3" width="10" style="34" customWidth="1"/>
    <col min="4" max="4" width="9.140625" style="39" bestFit="1" customWidth="1"/>
    <col min="5" max="5" width="10.42578125" style="39" customWidth="1"/>
    <col min="6" max="6" width="8.85546875" style="195"/>
    <col min="7" max="7" width="16.7109375" style="34" customWidth="1"/>
    <col min="8" max="16384" width="8.85546875" style="34"/>
  </cols>
  <sheetData>
    <row r="1" spans="1:8" x14ac:dyDescent="0.25">
      <c r="A1" s="435" t="s">
        <v>208</v>
      </c>
      <c r="B1" s="436"/>
      <c r="C1" s="436"/>
      <c r="D1" s="436"/>
      <c r="E1" s="436"/>
      <c r="F1" s="436"/>
      <c r="G1" s="436"/>
      <c r="H1" s="188"/>
    </row>
    <row r="2" spans="1:8" ht="15.75" thickBot="1" x14ac:dyDescent="0.3">
      <c r="A2" s="437"/>
      <c r="B2" s="437"/>
      <c r="C2" s="437"/>
      <c r="D2" s="437"/>
      <c r="E2" s="437"/>
      <c r="F2" s="437"/>
      <c r="G2" s="437"/>
      <c r="H2" s="188"/>
    </row>
    <row r="3" spans="1:8" ht="15.75" thickBot="1" x14ac:dyDescent="0.3">
      <c r="A3" s="209"/>
      <c r="B3" s="210"/>
      <c r="C3" s="207" t="s">
        <v>21</v>
      </c>
      <c r="D3" s="205"/>
      <c r="E3" s="205"/>
      <c r="F3" s="205"/>
      <c r="G3" s="206"/>
      <c r="H3" s="2"/>
    </row>
    <row r="4" spans="1:8" ht="78.95" customHeight="1" thickBot="1" x14ac:dyDescent="0.3">
      <c r="A4" s="438"/>
      <c r="B4" s="439"/>
      <c r="C4" s="440" t="s">
        <v>209</v>
      </c>
      <c r="D4" s="442" t="s">
        <v>210</v>
      </c>
      <c r="E4" s="442" t="s">
        <v>272</v>
      </c>
      <c r="F4" s="443" t="s">
        <v>211</v>
      </c>
      <c r="G4" s="442" t="s">
        <v>212</v>
      </c>
      <c r="H4" s="188"/>
    </row>
    <row r="5" spans="1:8" ht="15.75" thickBot="1" x14ac:dyDescent="0.3">
      <c r="A5" s="208" t="s">
        <v>196</v>
      </c>
      <c r="B5" s="208" t="s">
        <v>213</v>
      </c>
      <c r="C5" s="441"/>
      <c r="D5" s="441"/>
      <c r="E5" s="441"/>
      <c r="F5" s="441"/>
      <c r="G5" s="441"/>
      <c r="H5" s="2"/>
    </row>
    <row r="6" spans="1:8" x14ac:dyDescent="0.25">
      <c r="A6" s="198" t="s">
        <v>217</v>
      </c>
      <c r="B6" s="199" t="s">
        <v>201</v>
      </c>
      <c r="C6" s="189">
        <f>VLOOKUP($A6,'Impacto dos PLs'!$A$9:$I$25,9,0)</f>
        <v>7.7</v>
      </c>
      <c r="D6" s="190">
        <f>VLOOKUP($A6,'presença nas comissões'!$A$8:$D$24,4,0)</f>
        <v>10</v>
      </c>
      <c r="E6" s="190">
        <f>VLOOKUP($A6,'Transparência-aval. do site '!$A$21:$N$38,14,0)</f>
        <v>9</v>
      </c>
      <c r="F6" s="191">
        <f>VLOOKUP($A6,votaçõesnominais!$A$8:$AW$25,49,0)</f>
        <v>7.5</v>
      </c>
      <c r="G6" s="297">
        <f t="shared" ref="G6:G22" si="0">AVERAGE(C6:F6)</f>
        <v>8.5500000000000007</v>
      </c>
      <c r="H6" s="188"/>
    </row>
    <row r="7" spans="1:8" x14ac:dyDescent="0.25">
      <c r="A7" s="198" t="s">
        <v>70</v>
      </c>
      <c r="B7" s="199" t="s">
        <v>202</v>
      </c>
      <c r="C7" s="189">
        <f>VLOOKUP($A7,'Impacto dos PLs'!$A$9:$I$25,9,0)</f>
        <v>7.4</v>
      </c>
      <c r="D7" s="190">
        <f>VLOOKUP($A7,'presença nas comissões'!$A$8:$D$24,4,0)</f>
        <v>9.761904761904761</v>
      </c>
      <c r="E7" s="190">
        <f>VLOOKUP($A7,'Transparência-aval. do site '!$A$21:$N$38,14,0)</f>
        <v>7.5</v>
      </c>
      <c r="F7" s="191">
        <f>VLOOKUP($A7,votaçõesnominais!$A$8:$AW$25,49,0)</f>
        <v>7.441860465116279</v>
      </c>
      <c r="G7" s="297">
        <f t="shared" si="0"/>
        <v>8.0259413067552607</v>
      </c>
      <c r="H7" s="188"/>
    </row>
    <row r="8" spans="1:8" x14ac:dyDescent="0.25">
      <c r="A8" s="198" t="s">
        <v>214</v>
      </c>
      <c r="B8" s="199" t="s">
        <v>204</v>
      </c>
      <c r="C8" s="189">
        <f>VLOOKUP($A8,'Impacto dos PLs'!$A$9:$I$25,9,0)</f>
        <v>6.1</v>
      </c>
      <c r="D8" s="190">
        <f>VLOOKUP($A8,'presença nas comissões'!$A$8:$D$24,4,0)</f>
        <v>9.387755102040817</v>
      </c>
      <c r="E8" s="190">
        <f>VLOOKUP($A8,'Transparência-aval. do site '!$A$21:$N$38,14,0)</f>
        <v>5.5</v>
      </c>
      <c r="F8" s="191">
        <f>VLOOKUP($A8,votaçõesnominais!$A$8:$AW$25,49,0)</f>
        <v>9.545454545454545</v>
      </c>
      <c r="G8" s="297">
        <f t="shared" si="0"/>
        <v>7.6333024118738404</v>
      </c>
      <c r="H8" s="188"/>
    </row>
    <row r="9" spans="1:8" x14ac:dyDescent="0.25">
      <c r="A9" s="197" t="s">
        <v>226</v>
      </c>
      <c r="B9" s="200" t="s">
        <v>205</v>
      </c>
      <c r="C9" s="189">
        <f>VLOOKUP($A9,'Impacto dos PLs'!$A$9:$I$25,9,0)</f>
        <v>6.2727272727272725</v>
      </c>
      <c r="D9" s="190">
        <f>VLOOKUP($A9,'presença nas comissões'!$A$8:$D$24,4,0)</f>
        <v>10</v>
      </c>
      <c r="E9" s="190">
        <f>VLOOKUP($A9,'Transparência-aval. do site '!$A$21:$N$38,14,0)</f>
        <v>7</v>
      </c>
      <c r="F9" s="191">
        <f>VLOOKUP($A9,votaçõesnominais!$A$8:$AW$25,49,0)</f>
        <v>7.0454545454545459</v>
      </c>
      <c r="G9" s="297">
        <f t="shared" si="0"/>
        <v>7.579545454545455</v>
      </c>
      <c r="H9" s="188"/>
    </row>
    <row r="10" spans="1:8" x14ac:dyDescent="0.25">
      <c r="A10" s="198" t="s">
        <v>224</v>
      </c>
      <c r="B10" s="199" t="s">
        <v>204</v>
      </c>
      <c r="C10" s="189">
        <f>VLOOKUP($A10,'Impacto dos PLs'!$A$9:$I$25,9,0)</f>
        <v>7.0769230769230775</v>
      </c>
      <c r="D10" s="190">
        <f>VLOOKUP($A10,'presença nas comissões'!$A$8:$D$24,4,0)</f>
        <v>9.375</v>
      </c>
      <c r="E10" s="190">
        <f>VLOOKUP($A10,'Transparência-aval. do site '!$A$21:$N$38,14,0)</f>
        <v>6</v>
      </c>
      <c r="F10" s="191">
        <f>VLOOKUP($A10,votaçõesnominais!$A$8:$AW$25,49,0)</f>
        <v>7.2727272727272725</v>
      </c>
      <c r="G10" s="297">
        <f t="shared" si="0"/>
        <v>7.4311625874125875</v>
      </c>
      <c r="H10" s="188"/>
    </row>
    <row r="11" spans="1:8" x14ac:dyDescent="0.25">
      <c r="A11" s="201" t="s">
        <v>219</v>
      </c>
      <c r="B11" s="202" t="s">
        <v>202</v>
      </c>
      <c r="C11" s="189">
        <f>VLOOKUP($A11,'Impacto dos PLs'!$A$9:$I$25,9,0)</f>
        <v>5.3703703703703702</v>
      </c>
      <c r="D11" s="190">
        <f>VLOOKUP($A11,'presença nas comissões'!$A$8:$D$24,4,0)</f>
        <v>9.795918367346939</v>
      </c>
      <c r="E11" s="190">
        <f>VLOOKUP($A11,'Transparência-aval. do site '!$A$21:$N$38,14,0)</f>
        <v>4</v>
      </c>
      <c r="F11" s="191">
        <f>VLOOKUP($A11,votaçõesnominais!$A$8:$AW$25,49,0)</f>
        <v>9.0909090909090917</v>
      </c>
      <c r="G11" s="297">
        <f t="shared" si="0"/>
        <v>7.0642994571566007</v>
      </c>
      <c r="H11" s="188"/>
    </row>
    <row r="12" spans="1:8" x14ac:dyDescent="0.25">
      <c r="A12" s="198" t="s">
        <v>216</v>
      </c>
      <c r="B12" s="199" t="s">
        <v>201</v>
      </c>
      <c r="C12" s="189">
        <f>VLOOKUP($A12,'Impacto dos PLs'!$A$9:$I$25,9,0)</f>
        <v>5.48</v>
      </c>
      <c r="D12" s="190">
        <f>VLOOKUP($A12,'presença nas comissões'!$A$8:$D$24,4,0)</f>
        <v>9.7142857142857135</v>
      </c>
      <c r="E12" s="190">
        <f>VLOOKUP($A12,'Transparência-aval. do site '!$A$21:$N$38,14,0)</f>
        <v>6</v>
      </c>
      <c r="F12" s="191">
        <f>VLOOKUP($A12,votaçõesnominais!$A$8:$AW$25,49,0)</f>
        <v>7.0454545454545459</v>
      </c>
      <c r="G12" s="297">
        <f t="shared" si="0"/>
        <v>7.0599350649350647</v>
      </c>
      <c r="H12" s="188"/>
    </row>
    <row r="13" spans="1:8" x14ac:dyDescent="0.25">
      <c r="A13" s="198" t="s">
        <v>222</v>
      </c>
      <c r="B13" s="199" t="s">
        <v>199</v>
      </c>
      <c r="C13" s="189">
        <f>VLOOKUP($A13,'Impacto dos PLs'!$A$9:$I$25,9,0)</f>
        <v>5.0714285714285712</v>
      </c>
      <c r="D13" s="190">
        <f>VLOOKUP($A13,'presença nas comissões'!$A$8:$D$24,4,0)</f>
        <v>9</v>
      </c>
      <c r="E13" s="190">
        <f>VLOOKUP($A13,'Transparência-aval. do site '!$A$21:$N$38,14,0)</f>
        <v>6</v>
      </c>
      <c r="F13" s="191">
        <f>VLOOKUP($A13,votaçõesnominais!$A$8:$AW$25,49,0)</f>
        <v>8.1818181818181817</v>
      </c>
      <c r="G13" s="297">
        <f t="shared" si="0"/>
        <v>7.0633116883116873</v>
      </c>
      <c r="H13" s="188"/>
    </row>
    <row r="14" spans="1:8" x14ac:dyDescent="0.25">
      <c r="A14" s="203" t="s">
        <v>218</v>
      </c>
      <c r="B14" s="204" t="s">
        <v>201</v>
      </c>
      <c r="C14" s="189">
        <f>VLOOKUP($A14,'Impacto dos PLs'!$A$9:$I$25,9,0)</f>
        <v>5.875</v>
      </c>
      <c r="D14" s="190">
        <f>VLOOKUP($A14,'presença nas comissões'!$A$8:$D$24,4,0)</f>
        <v>9.7916666666666661</v>
      </c>
      <c r="E14" s="190">
        <f>VLOOKUP($A14,'Transparência-aval. do site '!$A$21:$N$38,14,0)</f>
        <v>5</v>
      </c>
      <c r="F14" s="191">
        <f>VLOOKUP($A14,votaçõesnominais!$A$8:$AW$25,49,0)</f>
        <v>7.2727272727272725</v>
      </c>
      <c r="G14" s="297">
        <f t="shared" si="0"/>
        <v>6.9848484848484844</v>
      </c>
      <c r="H14" s="188"/>
    </row>
    <row r="15" spans="1:8" x14ac:dyDescent="0.25">
      <c r="A15" s="197" t="s">
        <v>22</v>
      </c>
      <c r="B15" s="200" t="s">
        <v>202</v>
      </c>
      <c r="C15" s="389"/>
      <c r="D15" s="190">
        <f>VLOOKUP($A15,'presença nas comissões'!$A$8:$D$24,4,0)</f>
        <v>8.75</v>
      </c>
      <c r="E15" s="190">
        <f>VLOOKUP($A15,'Transparência-aval. do site '!$A$21:$N$38,14,0)</f>
        <v>5</v>
      </c>
      <c r="F15" s="191">
        <f>VLOOKUP($A15,votaçõesnominais!$A$8:$AW$25,49,0)</f>
        <v>7.7272727272727275</v>
      </c>
      <c r="G15" s="297">
        <f t="shared" si="0"/>
        <v>7.1590909090909092</v>
      </c>
      <c r="H15" s="188"/>
    </row>
    <row r="16" spans="1:8" x14ac:dyDescent="0.25">
      <c r="A16" s="198" t="s">
        <v>230</v>
      </c>
      <c r="B16" s="199" t="s">
        <v>205</v>
      </c>
      <c r="C16" s="189">
        <f>VLOOKUP($A16,'Impacto dos PLs'!$A$9:$I$25,9,0)</f>
        <v>7.5</v>
      </c>
      <c r="D16" s="190">
        <f>VLOOKUP($A16,'presença nas comissões'!$A$8:$D$24,4,0)</f>
        <v>9.7727272727272734</v>
      </c>
      <c r="E16" s="190">
        <f>VLOOKUP($A16,'Transparência-aval. do site '!$A$21:$N$38,14,0)</f>
        <v>5.5</v>
      </c>
      <c r="F16" s="191">
        <f>VLOOKUP($A16,votaçõesnominais!$A$8:$AW$25,49,0)</f>
        <v>5</v>
      </c>
      <c r="G16" s="297">
        <f t="shared" si="0"/>
        <v>6.9431818181818183</v>
      </c>
      <c r="H16" s="188"/>
    </row>
    <row r="17" spans="1:8" x14ac:dyDescent="0.25">
      <c r="A17" s="197" t="s">
        <v>228</v>
      </c>
      <c r="B17" s="200" t="s">
        <v>204</v>
      </c>
      <c r="C17" s="189">
        <f>VLOOKUP($A17,'Impacto dos PLs'!$A$9:$I$25,9,0)</f>
        <v>5.1428571428571432</v>
      </c>
      <c r="D17" s="190">
        <f>VLOOKUP($A17,'presença nas comissões'!$A$8:$D$24,4,0)</f>
        <v>9.5555555555555554</v>
      </c>
      <c r="E17" s="190">
        <f>VLOOKUP($A17,'Transparência-aval. do site '!$A$21:$N$38,14,0)</f>
        <v>5.5</v>
      </c>
      <c r="F17" s="191">
        <f>VLOOKUP($A17,votaçõesnominais!$A$8:$AW$25,49,0)</f>
        <v>7.2727272727272725</v>
      </c>
      <c r="G17" s="297">
        <f t="shared" si="0"/>
        <v>6.8677849927849932</v>
      </c>
      <c r="H17" s="188"/>
    </row>
    <row r="18" spans="1:8" x14ac:dyDescent="0.25">
      <c r="A18" s="198" t="s">
        <v>225</v>
      </c>
      <c r="B18" s="199" t="s">
        <v>202</v>
      </c>
      <c r="C18" s="189">
        <f>VLOOKUP($A18,'Impacto dos PLs'!$A$9:$I$25,9,0)</f>
        <v>5</v>
      </c>
      <c r="D18" s="190">
        <f>VLOOKUP($A18,'presença nas comissões'!$A$8:$D$24,4,0)</f>
        <v>8.75</v>
      </c>
      <c r="E18" s="190">
        <f>VLOOKUP($A18,'Transparência-aval. do site '!$A$21:$N$38,14,0)</f>
        <v>4</v>
      </c>
      <c r="F18" s="191">
        <f>VLOOKUP($A18,votaçõesnominais!$A$8:$AW$25,49,0)</f>
        <v>7.9545454545454541</v>
      </c>
      <c r="G18" s="297">
        <f t="shared" si="0"/>
        <v>6.4261363636363633</v>
      </c>
      <c r="H18" s="188"/>
    </row>
    <row r="19" spans="1:8" x14ac:dyDescent="0.25">
      <c r="A19" s="197" t="s">
        <v>23</v>
      </c>
      <c r="B19" s="200" t="s">
        <v>200</v>
      </c>
      <c r="C19" s="189">
        <f>VLOOKUP($A19,'Impacto dos PLs'!$A$9:$I$25,9,0)</f>
        <v>4.666666666666667</v>
      </c>
      <c r="D19" s="190">
        <f>VLOOKUP($A19,'presença nas comissões'!$A$8:$D$24,4,0)</f>
        <v>8.5714285714285712</v>
      </c>
      <c r="E19" s="190">
        <f>VLOOKUP($A19,'Transparência-aval. do site '!$A$21:$N$38,14,0)</f>
        <v>5.5</v>
      </c>
      <c r="F19" s="191">
        <f>VLOOKUP($A19,votaçõesnominais!$A$8:$AW$25,49,0)</f>
        <v>6.666666666666667</v>
      </c>
      <c r="G19" s="297">
        <f t="shared" si="0"/>
        <v>6.3511904761904763</v>
      </c>
      <c r="H19" s="2" t="s">
        <v>229</v>
      </c>
    </row>
    <row r="20" spans="1:8" x14ac:dyDescent="0.25">
      <c r="A20" s="198" t="s">
        <v>215</v>
      </c>
      <c r="B20" s="199" t="s">
        <v>202</v>
      </c>
      <c r="C20" s="189">
        <f>VLOOKUP($A20,'Impacto dos PLs'!$A$9:$I$25,9,0)</f>
        <v>3.6666666666666665</v>
      </c>
      <c r="D20" s="190">
        <f>VLOOKUP($A20,'presença nas comissões'!$A$8:$D$24,4,0)</f>
        <v>8.75</v>
      </c>
      <c r="E20" s="190">
        <f>VLOOKUP($A20,'Transparência-aval. do site '!$A$21:$N$38,14,0)</f>
        <v>5.5</v>
      </c>
      <c r="F20" s="191">
        <f>VLOOKUP($A20,votaçõesnominais!$A$8:$AW$25,49,0)</f>
        <v>7.0454545454545459</v>
      </c>
      <c r="G20" s="297">
        <f t="shared" si="0"/>
        <v>6.2405303030303028</v>
      </c>
      <c r="H20" s="188"/>
    </row>
    <row r="21" spans="1:8" x14ac:dyDescent="0.25">
      <c r="A21" s="197" t="s">
        <v>24</v>
      </c>
      <c r="B21" s="200" t="s">
        <v>203</v>
      </c>
      <c r="C21" s="189">
        <f>VLOOKUP($A21,'Impacto dos PLs'!$A$9:$I$25,9,0)</f>
        <v>3</v>
      </c>
      <c r="D21" s="190">
        <f>VLOOKUP($A21,'presença nas comissões'!$A$8:$D$24,4,0)</f>
        <v>10</v>
      </c>
      <c r="E21" s="190">
        <f>VLOOKUP($A21,'Transparência-aval. do site '!$A$21:$N$38,14,0)</f>
        <v>0</v>
      </c>
      <c r="F21" s="191">
        <f>VLOOKUP($A21,votaçõesnominais!$A$8:$AW$25,49,0)</f>
        <v>8.6363636363636367</v>
      </c>
      <c r="G21" s="297">
        <f t="shared" si="0"/>
        <v>5.4090909090909092</v>
      </c>
      <c r="H21" s="188"/>
    </row>
    <row r="22" spans="1:8" ht="15.75" thickBot="1" x14ac:dyDescent="0.3">
      <c r="A22" s="201" t="s">
        <v>227</v>
      </c>
      <c r="B22" s="202" t="s">
        <v>198</v>
      </c>
      <c r="C22" s="300">
        <f>VLOOKUP($A22,'Impacto dos PLs'!$A$9:$I$25,9,0)</f>
        <v>3</v>
      </c>
      <c r="D22" s="301">
        <f>VLOOKUP($A22,'presença nas comissões'!$A$8:$D$24,4,0)</f>
        <v>5.7142857142857135</v>
      </c>
      <c r="E22" s="301">
        <f>VLOOKUP($A22,'Transparência-aval. do site '!$A$21:$N$38,14,0)</f>
        <v>5</v>
      </c>
      <c r="F22" s="302">
        <f>VLOOKUP($A22,votaçõesnominais!$A$8:$AW$25,49,0)</f>
        <v>6.666666666666667</v>
      </c>
      <c r="G22" s="303">
        <f t="shared" si="0"/>
        <v>5.0952380952380949</v>
      </c>
      <c r="H22" s="188"/>
    </row>
    <row r="23" spans="1:8" ht="15.75" thickBot="1" x14ac:dyDescent="0.3">
      <c r="A23" s="298"/>
      <c r="B23" s="299"/>
      <c r="C23" s="299"/>
      <c r="D23" s="299"/>
      <c r="E23" s="299"/>
      <c r="F23" s="304" t="s">
        <v>9</v>
      </c>
      <c r="G23" s="305">
        <f>AVERAGE(G6:G22)</f>
        <v>6.9343876660636949</v>
      </c>
      <c r="H23" s="188"/>
    </row>
    <row r="24" spans="1:8" ht="15.75" thickBot="1" x14ac:dyDescent="0.3">
      <c r="A24" s="472"/>
      <c r="B24" s="473"/>
      <c r="C24" s="473"/>
      <c r="D24" s="473"/>
      <c r="E24" s="473"/>
      <c r="F24" s="473"/>
      <c r="G24" s="473"/>
      <c r="H24" s="192"/>
    </row>
    <row r="25" spans="1:8" x14ac:dyDescent="0.25">
      <c r="A25" s="474" t="s">
        <v>232</v>
      </c>
      <c r="B25" s="475"/>
      <c r="C25" s="475"/>
      <c r="D25" s="475"/>
      <c r="E25" s="475"/>
      <c r="F25" s="475"/>
      <c r="G25" s="476"/>
      <c r="H25" s="194"/>
    </row>
    <row r="26" spans="1:8" x14ac:dyDescent="0.25">
      <c r="A26" s="477" t="s">
        <v>263</v>
      </c>
      <c r="B26" s="478"/>
      <c r="C26" s="478"/>
      <c r="D26" s="478"/>
      <c r="E26" s="478"/>
      <c r="F26" s="478"/>
      <c r="G26" s="479"/>
      <c r="H26" s="194"/>
    </row>
    <row r="27" spans="1:8" x14ac:dyDescent="0.25">
      <c r="A27" s="480" t="s">
        <v>284</v>
      </c>
      <c r="B27" s="481"/>
      <c r="C27" s="481"/>
      <c r="D27" s="481"/>
      <c r="E27" s="481"/>
      <c r="F27" s="481"/>
      <c r="G27" s="482"/>
      <c r="H27" s="194"/>
    </row>
    <row r="28" spans="1:8" x14ac:dyDescent="0.25">
      <c r="A28" s="477" t="s">
        <v>197</v>
      </c>
      <c r="B28" s="478"/>
      <c r="C28" s="478"/>
      <c r="D28" s="478"/>
      <c r="E28" s="478"/>
      <c r="F28" s="478"/>
      <c r="G28" s="479"/>
      <c r="H28" s="188"/>
    </row>
    <row r="29" spans="1:8" x14ac:dyDescent="0.25">
      <c r="A29" s="477" t="s">
        <v>264</v>
      </c>
      <c r="B29" s="478"/>
      <c r="C29" s="478"/>
      <c r="D29" s="478"/>
      <c r="E29" s="478"/>
      <c r="F29" s="478"/>
      <c r="G29" s="479"/>
      <c r="H29" s="188"/>
    </row>
    <row r="30" spans="1:8" ht="15.75" thickBot="1" x14ac:dyDescent="0.3">
      <c r="A30" s="483" t="s">
        <v>273</v>
      </c>
      <c r="B30" s="484"/>
      <c r="C30" s="484"/>
      <c r="D30" s="484"/>
      <c r="E30" s="484"/>
      <c r="F30" s="484"/>
      <c r="G30" s="485"/>
      <c r="H30" s="188"/>
    </row>
    <row r="31" spans="1:8" ht="46.5" customHeight="1" x14ac:dyDescent="0.25">
      <c r="A31" s="471" t="s">
        <v>285</v>
      </c>
      <c r="B31" s="471"/>
      <c r="C31" s="471"/>
      <c r="D31" s="471"/>
      <c r="E31" s="471"/>
      <c r="F31" s="471"/>
      <c r="G31" s="471"/>
      <c r="H31" s="188"/>
    </row>
    <row r="32" spans="1:8" ht="15.75" thickBot="1" x14ac:dyDescent="0.3">
      <c r="A32" s="409"/>
      <c r="B32" s="409"/>
      <c r="C32" s="409"/>
      <c r="D32" s="409"/>
      <c r="E32" s="409"/>
      <c r="F32" s="409"/>
      <c r="G32" s="409"/>
      <c r="H32" s="188"/>
    </row>
    <row r="33" spans="1:12" ht="15" customHeight="1" x14ac:dyDescent="0.25">
      <c r="A33" s="193"/>
      <c r="B33" s="193"/>
      <c r="C33" s="193"/>
      <c r="D33" s="193"/>
      <c r="E33" s="193"/>
      <c r="F33" s="193"/>
      <c r="G33" s="193"/>
      <c r="H33" s="188"/>
    </row>
    <row r="34" spans="1:12" x14ac:dyDescent="0.25">
      <c r="A34" s="398"/>
      <c r="B34" s="1"/>
      <c r="C34" s="2"/>
      <c r="D34" s="2"/>
      <c r="E34" s="1"/>
      <c r="F34" s="3"/>
      <c r="G34" s="2"/>
      <c r="H34" s="188"/>
    </row>
    <row r="35" spans="1:12" x14ac:dyDescent="0.25">
      <c r="A35" s="398" t="s">
        <v>266</v>
      </c>
      <c r="B35" s="1"/>
      <c r="C35" s="2"/>
      <c r="D35" s="2"/>
      <c r="E35" s="1"/>
      <c r="F35" s="3"/>
      <c r="G35" s="2"/>
      <c r="H35" s="188"/>
    </row>
    <row r="36" spans="1:12" x14ac:dyDescent="0.25">
      <c r="A36" s="398" t="s">
        <v>267</v>
      </c>
      <c r="B36" s="1"/>
      <c r="C36" s="2"/>
      <c r="D36" s="2"/>
      <c r="E36" s="1"/>
      <c r="F36" s="3"/>
      <c r="G36" s="2"/>
      <c r="H36" s="188"/>
    </row>
    <row r="37" spans="1:12" x14ac:dyDescent="0.25">
      <c r="A37" s="4" t="s">
        <v>206</v>
      </c>
      <c r="B37" s="1"/>
      <c r="C37" s="2"/>
      <c r="D37" s="2"/>
      <c r="E37" s="1"/>
      <c r="F37" s="3"/>
      <c r="G37" s="2"/>
      <c r="H37" s="188"/>
    </row>
    <row r="38" spans="1:12" x14ac:dyDescent="0.25">
      <c r="A38" s="188" t="s">
        <v>233</v>
      </c>
      <c r="B38" s="1"/>
      <c r="C38" s="2"/>
      <c r="D38" s="2"/>
      <c r="E38" s="1"/>
      <c r="F38" s="3"/>
      <c r="G38" s="188"/>
      <c r="H38" s="188"/>
    </row>
    <row r="39" spans="1:12" x14ac:dyDescent="0.25">
      <c r="A39" s="399" t="s">
        <v>268</v>
      </c>
      <c r="B39" s="1"/>
      <c r="C39" s="2"/>
      <c r="D39" s="2"/>
      <c r="E39" s="1"/>
      <c r="F39" s="3"/>
      <c r="G39" s="188"/>
      <c r="H39" s="188"/>
    </row>
    <row r="40" spans="1:12" s="39" customFormat="1" x14ac:dyDescent="0.25">
      <c r="A40" s="7"/>
      <c r="B40" s="5"/>
      <c r="C40" s="6"/>
      <c r="D40" s="5"/>
      <c r="F40" s="195"/>
      <c r="G40" s="34"/>
      <c r="H40" s="34"/>
      <c r="I40" s="34"/>
      <c r="J40" s="34"/>
      <c r="K40" s="34"/>
      <c r="L40" s="34"/>
    </row>
    <row r="41" spans="1:12" s="39" customFormat="1" x14ac:dyDescent="0.25">
      <c r="A41" s="196" t="s">
        <v>234</v>
      </c>
      <c r="B41" s="8"/>
      <c r="C41" s="8"/>
      <c r="D41" s="1"/>
      <c r="F41" s="195"/>
      <c r="G41" s="34"/>
      <c r="H41" s="34"/>
      <c r="I41" s="34"/>
      <c r="J41" s="34"/>
      <c r="K41" s="34"/>
      <c r="L41" s="34"/>
    </row>
    <row r="42" spans="1:12" ht="15.75" thickBot="1" x14ac:dyDescent="0.3"/>
    <row r="43" spans="1:12" ht="15.75" thickBot="1" x14ac:dyDescent="0.3">
      <c r="A43" s="486" t="s">
        <v>309</v>
      </c>
      <c r="B43" s="487"/>
      <c r="C43" s="487"/>
      <c r="D43" s="487"/>
      <c r="E43" s="487"/>
      <c r="F43" s="487"/>
      <c r="G43" s="487"/>
      <c r="H43" s="487"/>
      <c r="I43" s="488"/>
    </row>
    <row r="44" spans="1:12" ht="15.75" thickBot="1" x14ac:dyDescent="0.3">
      <c r="A44" s="423" t="s">
        <v>289</v>
      </c>
      <c r="B44" s="522" t="s">
        <v>300</v>
      </c>
      <c r="C44" s="523"/>
      <c r="D44" s="523"/>
      <c r="E44" s="523"/>
      <c r="F44" s="523"/>
      <c r="G44" s="523"/>
      <c r="H44" s="523"/>
      <c r="I44" s="524"/>
    </row>
    <row r="45" spans="1:12" ht="30" x14ac:dyDescent="0.25">
      <c r="A45" s="422" t="s">
        <v>290</v>
      </c>
      <c r="B45" s="525"/>
      <c r="C45" s="526"/>
      <c r="D45" s="526"/>
      <c r="E45" s="526"/>
      <c r="F45" s="526"/>
      <c r="G45" s="526"/>
      <c r="H45" s="526"/>
      <c r="I45" s="527"/>
    </row>
    <row r="46" spans="1:12" x14ac:dyDescent="0.25">
      <c r="A46" s="420"/>
      <c r="B46" s="525"/>
      <c r="C46" s="526"/>
      <c r="D46" s="526"/>
      <c r="E46" s="526"/>
      <c r="F46" s="526"/>
      <c r="G46" s="526"/>
      <c r="H46" s="526"/>
      <c r="I46" s="527"/>
    </row>
    <row r="47" spans="1:12" x14ac:dyDescent="0.25">
      <c r="A47" s="420"/>
      <c r="B47" s="525"/>
      <c r="C47" s="526"/>
      <c r="D47" s="526"/>
      <c r="E47" s="526"/>
      <c r="F47" s="526"/>
      <c r="G47" s="526"/>
      <c r="H47" s="526"/>
      <c r="I47" s="527"/>
    </row>
    <row r="48" spans="1:12" x14ac:dyDescent="0.25">
      <c r="A48" s="420"/>
      <c r="B48" s="525"/>
      <c r="C48" s="526"/>
      <c r="D48" s="526"/>
      <c r="E48" s="526"/>
      <c r="F48" s="526"/>
      <c r="G48" s="526"/>
      <c r="H48" s="526"/>
      <c r="I48" s="527"/>
    </row>
    <row r="49" spans="1:9" x14ac:dyDescent="0.25">
      <c r="A49" s="420"/>
      <c r="B49" s="525"/>
      <c r="C49" s="526"/>
      <c r="D49" s="526"/>
      <c r="E49" s="526"/>
      <c r="F49" s="526"/>
      <c r="G49" s="526"/>
      <c r="H49" s="526"/>
      <c r="I49" s="527"/>
    </row>
    <row r="50" spans="1:9" x14ac:dyDescent="0.25">
      <c r="A50" s="420"/>
      <c r="B50" s="525"/>
      <c r="C50" s="526"/>
      <c r="D50" s="526"/>
      <c r="E50" s="526"/>
      <c r="F50" s="526"/>
      <c r="G50" s="526"/>
      <c r="H50" s="526"/>
      <c r="I50" s="527"/>
    </row>
    <row r="51" spans="1:9" x14ac:dyDescent="0.25">
      <c r="A51" s="420"/>
      <c r="B51" s="525"/>
      <c r="C51" s="526"/>
      <c r="D51" s="526"/>
      <c r="E51" s="526"/>
      <c r="F51" s="526"/>
      <c r="G51" s="526"/>
      <c r="H51" s="526"/>
      <c r="I51" s="527"/>
    </row>
    <row r="52" spans="1:9" x14ac:dyDescent="0.25">
      <c r="A52" s="420"/>
      <c r="B52" s="525"/>
      <c r="C52" s="526"/>
      <c r="D52" s="526"/>
      <c r="E52" s="526"/>
      <c r="F52" s="526"/>
      <c r="G52" s="526"/>
      <c r="H52" s="526"/>
      <c r="I52" s="527"/>
    </row>
    <row r="53" spans="1:9" x14ac:dyDescent="0.25">
      <c r="A53" s="420"/>
      <c r="B53" s="525"/>
      <c r="C53" s="526"/>
      <c r="D53" s="526"/>
      <c r="E53" s="526"/>
      <c r="F53" s="526"/>
      <c r="G53" s="526"/>
      <c r="H53" s="526"/>
      <c r="I53" s="527"/>
    </row>
    <row r="54" spans="1:9" x14ac:dyDescent="0.25">
      <c r="A54" s="420"/>
      <c r="B54" s="525"/>
      <c r="C54" s="526"/>
      <c r="D54" s="526"/>
      <c r="E54" s="526"/>
      <c r="F54" s="526"/>
      <c r="G54" s="526"/>
      <c r="H54" s="526"/>
      <c r="I54" s="527"/>
    </row>
    <row r="55" spans="1:9" x14ac:dyDescent="0.25">
      <c r="A55" s="420"/>
      <c r="B55" s="525"/>
      <c r="C55" s="526"/>
      <c r="D55" s="526"/>
      <c r="E55" s="526"/>
      <c r="F55" s="526"/>
      <c r="G55" s="526"/>
      <c r="H55" s="526"/>
      <c r="I55" s="527"/>
    </row>
    <row r="56" spans="1:9" x14ac:dyDescent="0.25">
      <c r="A56" s="420"/>
      <c r="B56" s="525"/>
      <c r="C56" s="526"/>
      <c r="D56" s="526"/>
      <c r="E56" s="526"/>
      <c r="F56" s="526"/>
      <c r="G56" s="526"/>
      <c r="H56" s="526"/>
      <c r="I56" s="527"/>
    </row>
    <row r="57" spans="1:9" x14ac:dyDescent="0.25">
      <c r="A57" s="420"/>
      <c r="B57" s="525"/>
      <c r="C57" s="526"/>
      <c r="D57" s="526"/>
      <c r="E57" s="526"/>
      <c r="F57" s="526"/>
      <c r="G57" s="526"/>
      <c r="H57" s="526"/>
      <c r="I57" s="527"/>
    </row>
    <row r="58" spans="1:9" x14ac:dyDescent="0.25">
      <c r="A58" s="420"/>
      <c r="B58" s="525"/>
      <c r="C58" s="526"/>
      <c r="D58" s="526"/>
      <c r="E58" s="526"/>
      <c r="F58" s="526"/>
      <c r="G58" s="526"/>
      <c r="H58" s="526"/>
      <c r="I58" s="527"/>
    </row>
    <row r="59" spans="1:9" ht="15.75" thickBot="1" x14ac:dyDescent="0.3">
      <c r="A59" s="420"/>
      <c r="B59" s="528"/>
      <c r="C59" s="529"/>
      <c r="D59" s="529"/>
      <c r="E59" s="529"/>
      <c r="F59" s="529"/>
      <c r="G59" s="529"/>
      <c r="H59" s="529"/>
      <c r="I59" s="530"/>
    </row>
    <row r="60" spans="1:9" ht="15.75" thickBot="1" x14ac:dyDescent="0.3">
      <c r="A60" s="420"/>
      <c r="B60"/>
      <c r="C60"/>
      <c r="D60"/>
      <c r="E60"/>
      <c r="F60"/>
      <c r="G60"/>
      <c r="H60"/>
      <c r="I60"/>
    </row>
    <row r="61" spans="1:9" ht="15.75" thickBot="1" x14ac:dyDescent="0.3">
      <c r="A61" s="424" t="s">
        <v>291</v>
      </c>
      <c r="B61" s="531" t="s">
        <v>301</v>
      </c>
      <c r="C61" s="532"/>
      <c r="D61" s="532"/>
      <c r="E61" s="532"/>
      <c r="F61" s="532"/>
      <c r="G61" s="532"/>
      <c r="H61" s="532"/>
      <c r="I61" s="533"/>
    </row>
    <row r="62" spans="1:9" x14ac:dyDescent="0.25">
      <c r="A62"/>
      <c r="B62" s="534"/>
      <c r="C62" s="535"/>
      <c r="D62" s="535"/>
      <c r="E62" s="535"/>
      <c r="F62" s="535"/>
      <c r="G62" s="535"/>
      <c r="H62" s="535"/>
      <c r="I62" s="536"/>
    </row>
    <row r="63" spans="1:9" ht="15.75" thickBot="1" x14ac:dyDescent="0.3">
      <c r="A63"/>
      <c r="B63" s="537"/>
      <c r="C63" s="538"/>
      <c r="D63" s="538"/>
      <c r="E63" s="538"/>
      <c r="F63" s="538"/>
      <c r="G63" s="538"/>
      <c r="H63" s="538"/>
      <c r="I63" s="539"/>
    </row>
    <row r="64" spans="1:9" ht="15.75" thickBot="1" x14ac:dyDescent="0.3">
      <c r="A64"/>
      <c r="B64" s="422"/>
      <c r="C64" s="422"/>
      <c r="D64" s="422"/>
      <c r="E64" s="422"/>
      <c r="F64" s="422"/>
      <c r="G64" s="422"/>
      <c r="H64" s="422"/>
      <c r="I64" s="422"/>
    </row>
    <row r="65" spans="1:9" ht="15.75" thickBot="1" x14ac:dyDescent="0.3">
      <c r="A65" s="425" t="s">
        <v>292</v>
      </c>
      <c r="B65" s="540" t="s">
        <v>302</v>
      </c>
      <c r="C65" s="541"/>
      <c r="D65" s="541"/>
      <c r="E65" s="541"/>
      <c r="F65" s="541"/>
      <c r="G65" s="541"/>
      <c r="H65" s="541"/>
      <c r="I65" s="542"/>
    </row>
    <row r="66" spans="1:9" x14ac:dyDescent="0.25">
      <c r="A66"/>
      <c r="B66" s="543"/>
      <c r="C66" s="544"/>
      <c r="D66" s="544"/>
      <c r="E66" s="544"/>
      <c r="F66" s="544"/>
      <c r="G66" s="544"/>
      <c r="H66" s="544"/>
      <c r="I66" s="545"/>
    </row>
    <row r="67" spans="1:9" x14ac:dyDescent="0.25">
      <c r="A67"/>
      <c r="B67" s="543"/>
      <c r="C67" s="544"/>
      <c r="D67" s="544"/>
      <c r="E67" s="544"/>
      <c r="F67" s="544"/>
      <c r="G67" s="544"/>
      <c r="H67" s="544"/>
      <c r="I67" s="545"/>
    </row>
    <row r="68" spans="1:9" x14ac:dyDescent="0.25">
      <c r="A68"/>
      <c r="B68" s="543"/>
      <c r="C68" s="544"/>
      <c r="D68" s="544"/>
      <c r="E68" s="544"/>
      <c r="F68" s="544"/>
      <c r="G68" s="544"/>
      <c r="H68" s="544"/>
      <c r="I68" s="545"/>
    </row>
    <row r="69" spans="1:9" x14ac:dyDescent="0.25">
      <c r="A69"/>
      <c r="B69" s="543"/>
      <c r="C69" s="544"/>
      <c r="D69" s="544"/>
      <c r="E69" s="544"/>
      <c r="F69" s="544"/>
      <c r="G69" s="544"/>
      <c r="H69" s="544"/>
      <c r="I69" s="545"/>
    </row>
    <row r="70" spans="1:9" x14ac:dyDescent="0.25">
      <c r="A70"/>
      <c r="B70" s="543"/>
      <c r="C70" s="544"/>
      <c r="D70" s="544"/>
      <c r="E70" s="544"/>
      <c r="F70" s="544"/>
      <c r="G70" s="544"/>
      <c r="H70" s="544"/>
      <c r="I70" s="545"/>
    </row>
    <row r="71" spans="1:9" x14ac:dyDescent="0.25">
      <c r="A71"/>
      <c r="B71" s="543"/>
      <c r="C71" s="544"/>
      <c r="D71" s="544"/>
      <c r="E71" s="544"/>
      <c r="F71" s="544"/>
      <c r="G71" s="544"/>
      <c r="H71" s="544"/>
      <c r="I71" s="545"/>
    </row>
    <row r="72" spans="1:9" x14ac:dyDescent="0.25">
      <c r="A72"/>
      <c r="B72" s="543"/>
      <c r="C72" s="544"/>
      <c r="D72" s="544"/>
      <c r="E72" s="544"/>
      <c r="F72" s="544"/>
      <c r="G72" s="544"/>
      <c r="H72" s="544"/>
      <c r="I72" s="545"/>
    </row>
    <row r="73" spans="1:9" x14ac:dyDescent="0.25">
      <c r="A73"/>
      <c r="B73" s="543"/>
      <c r="C73" s="544"/>
      <c r="D73" s="544"/>
      <c r="E73" s="544"/>
      <c r="F73" s="544"/>
      <c r="G73" s="544"/>
      <c r="H73" s="544"/>
      <c r="I73" s="545"/>
    </row>
    <row r="74" spans="1:9" x14ac:dyDescent="0.25">
      <c r="A74"/>
      <c r="B74" s="543"/>
      <c r="C74" s="544"/>
      <c r="D74" s="544"/>
      <c r="E74" s="544"/>
      <c r="F74" s="544"/>
      <c r="G74" s="544"/>
      <c r="H74" s="544"/>
      <c r="I74" s="545"/>
    </row>
    <row r="75" spans="1:9" x14ac:dyDescent="0.25">
      <c r="A75"/>
      <c r="B75" s="543"/>
      <c r="C75" s="544"/>
      <c r="D75" s="544"/>
      <c r="E75" s="544"/>
      <c r="F75" s="544"/>
      <c r="G75" s="544"/>
      <c r="H75" s="544"/>
      <c r="I75" s="545"/>
    </row>
    <row r="76" spans="1:9" x14ac:dyDescent="0.25">
      <c r="A76"/>
      <c r="B76" s="543"/>
      <c r="C76" s="544"/>
      <c r="D76" s="544"/>
      <c r="E76" s="544"/>
      <c r="F76" s="544"/>
      <c r="G76" s="544"/>
      <c r="H76" s="544"/>
      <c r="I76" s="545"/>
    </row>
    <row r="77" spans="1:9" x14ac:dyDescent="0.25">
      <c r="A77"/>
      <c r="B77" s="543"/>
      <c r="C77" s="544"/>
      <c r="D77" s="544"/>
      <c r="E77" s="544"/>
      <c r="F77" s="544"/>
      <c r="G77" s="544"/>
      <c r="H77" s="544"/>
      <c r="I77" s="545"/>
    </row>
    <row r="78" spans="1:9" x14ac:dyDescent="0.25">
      <c r="A78"/>
      <c r="B78" s="543"/>
      <c r="C78" s="544"/>
      <c r="D78" s="544"/>
      <c r="E78" s="544"/>
      <c r="F78" s="544"/>
      <c r="G78" s="544"/>
      <c r="H78" s="544"/>
      <c r="I78" s="545"/>
    </row>
    <row r="79" spans="1:9" x14ac:dyDescent="0.25">
      <c r="A79"/>
      <c r="B79" s="543"/>
      <c r="C79" s="544"/>
      <c r="D79" s="544"/>
      <c r="E79" s="544"/>
      <c r="F79" s="544"/>
      <c r="G79" s="544"/>
      <c r="H79" s="544"/>
      <c r="I79" s="545"/>
    </row>
    <row r="80" spans="1:9" x14ac:dyDescent="0.25">
      <c r="A80"/>
      <c r="B80" s="543"/>
      <c r="C80" s="544"/>
      <c r="D80" s="544"/>
      <c r="E80" s="544"/>
      <c r="F80" s="544"/>
      <c r="G80" s="544"/>
      <c r="H80" s="544"/>
      <c r="I80" s="545"/>
    </row>
    <row r="81" spans="1:9" x14ac:dyDescent="0.25">
      <c r="A81"/>
      <c r="B81" s="543"/>
      <c r="C81" s="544"/>
      <c r="D81" s="544"/>
      <c r="E81" s="544"/>
      <c r="F81" s="544"/>
      <c r="G81" s="544"/>
      <c r="H81" s="544"/>
      <c r="I81" s="545"/>
    </row>
    <row r="82" spans="1:9" ht="15.75" thickBot="1" x14ac:dyDescent="0.3">
      <c r="A82"/>
      <c r="B82" s="546"/>
      <c r="C82" s="547"/>
      <c r="D82" s="547"/>
      <c r="E82" s="547"/>
      <c r="F82" s="547"/>
      <c r="G82" s="547"/>
      <c r="H82" s="547"/>
      <c r="I82" s="548"/>
    </row>
    <row r="83" spans="1:9" ht="15.75" thickBot="1" x14ac:dyDescent="0.3">
      <c r="A83"/>
      <c r="B83" s="422"/>
      <c r="C83" s="422"/>
      <c r="D83" s="422"/>
      <c r="E83" s="422"/>
      <c r="F83" s="422"/>
      <c r="G83" s="422"/>
      <c r="H83" s="422"/>
      <c r="I83" s="422"/>
    </row>
    <row r="84" spans="1:9" ht="15.75" thickBot="1" x14ac:dyDescent="0.3">
      <c r="A84" s="426" t="s">
        <v>293</v>
      </c>
      <c r="B84" s="489" t="s">
        <v>303</v>
      </c>
      <c r="C84" s="490"/>
      <c r="D84" s="490"/>
      <c r="E84" s="490"/>
      <c r="F84" s="490"/>
      <c r="G84" s="490"/>
      <c r="H84" s="490"/>
      <c r="I84" s="491"/>
    </row>
    <row r="85" spans="1:9" x14ac:dyDescent="0.25">
      <c r="A85"/>
      <c r="B85" s="492"/>
      <c r="C85" s="493"/>
      <c r="D85" s="493"/>
      <c r="E85" s="493"/>
      <c r="F85" s="493"/>
      <c r="G85" s="493"/>
      <c r="H85" s="493"/>
      <c r="I85" s="494"/>
    </row>
    <row r="86" spans="1:9" ht="15.75" thickBot="1" x14ac:dyDescent="0.3">
      <c r="A86"/>
      <c r="B86" s="495"/>
      <c r="C86" s="496"/>
      <c r="D86" s="496"/>
      <c r="E86" s="496"/>
      <c r="F86" s="496"/>
      <c r="G86" s="496"/>
      <c r="H86" s="496"/>
      <c r="I86" s="497"/>
    </row>
    <row r="87" spans="1:9" ht="15.75" thickBot="1" x14ac:dyDescent="0.3">
      <c r="A87"/>
      <c r="B87"/>
      <c r="C87"/>
      <c r="D87"/>
      <c r="E87"/>
      <c r="F87"/>
      <c r="G87"/>
      <c r="H87"/>
      <c r="I87"/>
    </row>
    <row r="88" spans="1:9" ht="15.75" thickBot="1" x14ac:dyDescent="0.3">
      <c r="A88" s="427" t="s">
        <v>294</v>
      </c>
      <c r="B88" s="498" t="s">
        <v>304</v>
      </c>
      <c r="C88" s="499"/>
      <c r="D88" s="499"/>
      <c r="E88" s="499"/>
      <c r="F88" s="499"/>
      <c r="G88" s="499"/>
      <c r="H88" s="499"/>
      <c r="I88" s="500"/>
    </row>
    <row r="89" spans="1:9" ht="15.75" thickBot="1" x14ac:dyDescent="0.3">
      <c r="A89"/>
      <c r="B89" s="501"/>
      <c r="C89" s="502"/>
      <c r="D89" s="502"/>
      <c r="E89" s="502"/>
      <c r="F89" s="502"/>
      <c r="G89" s="502"/>
      <c r="H89" s="502"/>
      <c r="I89" s="503"/>
    </row>
    <row r="90" spans="1:9" ht="15.75" thickBot="1" x14ac:dyDescent="0.3">
      <c r="A90"/>
      <c r="B90" s="420"/>
      <c r="C90" s="420"/>
      <c r="D90" s="420"/>
      <c r="E90" s="420"/>
      <c r="F90" s="420"/>
      <c r="G90" s="420"/>
      <c r="H90"/>
      <c r="I90"/>
    </row>
    <row r="91" spans="1:9" ht="15.75" thickBot="1" x14ac:dyDescent="0.3">
      <c r="A91" s="428" t="s">
        <v>295</v>
      </c>
      <c r="B91" s="504" t="s">
        <v>305</v>
      </c>
      <c r="C91" s="505"/>
      <c r="D91" s="505"/>
      <c r="E91" s="505"/>
      <c r="F91" s="505"/>
      <c r="G91" s="505"/>
      <c r="H91" s="505"/>
      <c r="I91" s="506"/>
    </row>
    <row r="92" spans="1:9" x14ac:dyDescent="0.25">
      <c r="A92"/>
      <c r="B92" s="507"/>
      <c r="C92" s="508"/>
      <c r="D92" s="508"/>
      <c r="E92" s="508"/>
      <c r="F92" s="508"/>
      <c r="G92" s="508"/>
      <c r="H92" s="508"/>
      <c r="I92" s="509"/>
    </row>
    <row r="93" spans="1:9" ht="15.75" thickBot="1" x14ac:dyDescent="0.3">
      <c r="A93"/>
      <c r="B93" s="510"/>
      <c r="C93" s="511"/>
      <c r="D93" s="511"/>
      <c r="E93" s="511"/>
      <c r="F93" s="511"/>
      <c r="G93" s="511"/>
      <c r="H93" s="511"/>
      <c r="I93" s="512"/>
    </row>
    <row r="94" spans="1:9" ht="15.75" thickBot="1" x14ac:dyDescent="0.3">
      <c r="A94"/>
      <c r="B94"/>
      <c r="C94"/>
      <c r="D94"/>
      <c r="E94"/>
      <c r="F94"/>
      <c r="G94"/>
      <c r="H94"/>
      <c r="I94"/>
    </row>
    <row r="95" spans="1:9" ht="15.75" thickBot="1" x14ac:dyDescent="0.3">
      <c r="A95" s="429" t="s">
        <v>296</v>
      </c>
      <c r="B95" s="513" t="s">
        <v>297</v>
      </c>
      <c r="C95" s="514"/>
      <c r="D95" s="514"/>
      <c r="E95" s="514"/>
      <c r="F95" s="514"/>
      <c r="G95" s="514"/>
      <c r="H95" s="514"/>
      <c r="I95" s="515"/>
    </row>
    <row r="96" spans="1:9" x14ac:dyDescent="0.25">
      <c r="A96"/>
      <c r="B96" s="516"/>
      <c r="C96" s="517"/>
      <c r="D96" s="517"/>
      <c r="E96" s="517"/>
      <c r="F96" s="517"/>
      <c r="G96" s="517"/>
      <c r="H96" s="517"/>
      <c r="I96" s="518"/>
    </row>
    <row r="97" spans="1:9" ht="15.75" thickBot="1" x14ac:dyDescent="0.3">
      <c r="A97"/>
      <c r="B97" s="519"/>
      <c r="C97" s="520"/>
      <c r="D97" s="520"/>
      <c r="E97" s="520"/>
      <c r="F97" s="520"/>
      <c r="G97" s="520"/>
      <c r="H97" s="520"/>
      <c r="I97" s="521"/>
    </row>
    <row r="98" spans="1:9" ht="15.75" thickBot="1" x14ac:dyDescent="0.3">
      <c r="A98"/>
      <c r="B98"/>
      <c r="C98"/>
      <c r="D98"/>
      <c r="E98"/>
      <c r="F98"/>
      <c r="G98"/>
      <c r="H98"/>
      <c r="I98"/>
    </row>
    <row r="99" spans="1:9" ht="15.75" thickBot="1" x14ac:dyDescent="0.3">
      <c r="A99" s="430" t="s">
        <v>298</v>
      </c>
      <c r="B99" s="462" t="s">
        <v>307</v>
      </c>
      <c r="C99" s="463"/>
      <c r="D99" s="463"/>
      <c r="E99" s="463"/>
      <c r="F99" s="463"/>
      <c r="G99" s="463"/>
      <c r="H99" s="463"/>
      <c r="I99" s="464"/>
    </row>
    <row r="100" spans="1:9" x14ac:dyDescent="0.25">
      <c r="A100"/>
      <c r="B100" s="465"/>
      <c r="C100" s="466"/>
      <c r="D100" s="466"/>
      <c r="E100" s="466"/>
      <c r="F100" s="466"/>
      <c r="G100" s="466"/>
      <c r="H100" s="466"/>
      <c r="I100" s="467"/>
    </row>
    <row r="101" spans="1:9" x14ac:dyDescent="0.25">
      <c r="A101"/>
      <c r="B101" s="465"/>
      <c r="C101" s="466"/>
      <c r="D101" s="466"/>
      <c r="E101" s="466"/>
      <c r="F101" s="466"/>
      <c r="G101" s="466"/>
      <c r="H101" s="466"/>
      <c r="I101" s="467"/>
    </row>
    <row r="102" spans="1:9" x14ac:dyDescent="0.25">
      <c r="A102"/>
      <c r="B102" s="465"/>
      <c r="C102" s="466"/>
      <c r="D102" s="466"/>
      <c r="E102" s="466"/>
      <c r="F102" s="466"/>
      <c r="G102" s="466"/>
      <c r="H102" s="466"/>
      <c r="I102" s="467"/>
    </row>
    <row r="103" spans="1:9" ht="15.75" thickBot="1" x14ac:dyDescent="0.3">
      <c r="A103"/>
      <c r="B103" s="468"/>
      <c r="C103" s="469"/>
      <c r="D103" s="469"/>
      <c r="E103" s="469"/>
      <c r="F103" s="469"/>
      <c r="G103" s="469"/>
      <c r="H103" s="469"/>
      <c r="I103" s="470"/>
    </row>
    <row r="104" spans="1:9" ht="15.75" thickBot="1" x14ac:dyDescent="0.3">
      <c r="A104"/>
      <c r="B104"/>
      <c r="C104"/>
      <c r="D104"/>
      <c r="E104"/>
      <c r="F104"/>
      <c r="G104"/>
      <c r="H104"/>
      <c r="I104"/>
    </row>
    <row r="105" spans="1:9" ht="15.75" thickBot="1" x14ac:dyDescent="0.3">
      <c r="A105" s="431" t="s">
        <v>299</v>
      </c>
      <c r="B105" s="444" t="s">
        <v>306</v>
      </c>
      <c r="C105" s="445"/>
      <c r="D105" s="445"/>
      <c r="E105" s="445"/>
      <c r="F105" s="445"/>
      <c r="G105" s="445"/>
      <c r="H105" s="445"/>
      <c r="I105" s="446"/>
    </row>
    <row r="106" spans="1:9" x14ac:dyDescent="0.25">
      <c r="A106"/>
      <c r="B106" s="447"/>
      <c r="C106" s="448"/>
      <c r="D106" s="448"/>
      <c r="E106" s="448"/>
      <c r="F106" s="448"/>
      <c r="G106" s="448"/>
      <c r="H106" s="448"/>
      <c r="I106" s="449"/>
    </row>
    <row r="107" spans="1:9" x14ac:dyDescent="0.25">
      <c r="A107"/>
      <c r="B107" s="447"/>
      <c r="C107" s="448"/>
      <c r="D107" s="448"/>
      <c r="E107" s="448"/>
      <c r="F107" s="448"/>
      <c r="G107" s="448"/>
      <c r="H107" s="448"/>
      <c r="I107" s="449"/>
    </row>
    <row r="108" spans="1:9" x14ac:dyDescent="0.25">
      <c r="A108"/>
      <c r="B108" s="447"/>
      <c r="C108" s="448"/>
      <c r="D108" s="448"/>
      <c r="E108" s="448"/>
      <c r="F108" s="448"/>
      <c r="G108" s="448"/>
      <c r="H108" s="448"/>
      <c r="I108" s="449"/>
    </row>
    <row r="109" spans="1:9" ht="15.75" thickBot="1" x14ac:dyDescent="0.3">
      <c r="A109"/>
      <c r="B109" s="450"/>
      <c r="C109" s="451"/>
      <c r="D109" s="451"/>
      <c r="E109" s="451"/>
      <c r="F109" s="451"/>
      <c r="G109" s="451"/>
      <c r="H109" s="451"/>
      <c r="I109" s="452"/>
    </row>
    <row r="110" spans="1:9" ht="15.75" thickBot="1" x14ac:dyDescent="0.3">
      <c r="A110"/>
      <c r="B110"/>
      <c r="C110"/>
      <c r="D110"/>
      <c r="E110"/>
      <c r="F110"/>
      <c r="G110"/>
      <c r="H110"/>
      <c r="I110"/>
    </row>
    <row r="111" spans="1:9" x14ac:dyDescent="0.25">
      <c r="A111" s="453" t="s">
        <v>308</v>
      </c>
      <c r="B111" s="454"/>
      <c r="C111" s="454"/>
      <c r="D111" s="454"/>
      <c r="E111" s="454"/>
      <c r="F111" s="454"/>
      <c r="G111" s="454"/>
      <c r="H111" s="454"/>
      <c r="I111" s="455"/>
    </row>
    <row r="112" spans="1:9" x14ac:dyDescent="0.25">
      <c r="A112" s="456"/>
      <c r="B112" s="457"/>
      <c r="C112" s="457"/>
      <c r="D112" s="457"/>
      <c r="E112" s="457"/>
      <c r="F112" s="457"/>
      <c r="G112" s="457"/>
      <c r="H112" s="457"/>
      <c r="I112" s="458"/>
    </row>
    <row r="113" spans="1:9" ht="15.75" thickBot="1" x14ac:dyDescent="0.3">
      <c r="A113" s="459"/>
      <c r="B113" s="460"/>
      <c r="C113" s="460"/>
      <c r="D113" s="460"/>
      <c r="E113" s="460"/>
      <c r="F113" s="460"/>
      <c r="G113" s="460"/>
      <c r="H113" s="460"/>
      <c r="I113" s="461"/>
    </row>
  </sheetData>
  <sortState ref="A7:G23">
    <sortCondition descending="1" ref="G8:G23"/>
  </sortState>
  <mergeCells count="26">
    <mergeCell ref="B44:I59"/>
    <mergeCell ref="B61:I63"/>
    <mergeCell ref="B65:I82"/>
    <mergeCell ref="B105:I109"/>
    <mergeCell ref="A111:I113"/>
    <mergeCell ref="B99:I103"/>
    <mergeCell ref="A31:G31"/>
    <mergeCell ref="A24:G24"/>
    <mergeCell ref="A25:G25"/>
    <mergeCell ref="A26:G26"/>
    <mergeCell ref="A27:G27"/>
    <mergeCell ref="A28:G28"/>
    <mergeCell ref="A29:G29"/>
    <mergeCell ref="A30:G30"/>
    <mergeCell ref="A43:I43"/>
    <mergeCell ref="B84:I86"/>
    <mergeCell ref="B88:I89"/>
    <mergeCell ref="B91:I93"/>
    <mergeCell ref="B95:I97"/>
    <mergeCell ref="A1:G2"/>
    <mergeCell ref="A4:B4"/>
    <mergeCell ref="C4:C5"/>
    <mergeCell ref="D4:D5"/>
    <mergeCell ref="E4:E5"/>
    <mergeCell ref="F4:F5"/>
    <mergeCell ref="G4:G5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opLeftCell="A12" workbookViewId="0">
      <selection activeCell="M35" sqref="M35"/>
    </sheetView>
  </sheetViews>
  <sheetFormatPr defaultColWidth="8.85546875" defaultRowHeight="15" x14ac:dyDescent="0.25"/>
  <cols>
    <col min="1" max="1" width="29.42578125" style="34" customWidth="1"/>
    <col min="2" max="2" width="18.42578125" style="34" customWidth="1"/>
    <col min="3" max="3" width="16.140625" style="34" bestFit="1" customWidth="1"/>
    <col min="4" max="4" width="9.7109375" style="34" customWidth="1"/>
    <col min="5" max="16384" width="8.85546875" style="34"/>
  </cols>
  <sheetData>
    <row r="1" spans="1:9" ht="19.5" thickBot="1" x14ac:dyDescent="0.35">
      <c r="A1" s="180"/>
      <c r="B1" s="181"/>
      <c r="C1" s="107"/>
      <c r="D1" s="107"/>
      <c r="E1" s="107"/>
      <c r="F1" s="107"/>
      <c r="G1" s="107"/>
      <c r="H1" s="107"/>
      <c r="I1" s="107"/>
    </row>
    <row r="2" spans="1:9" x14ac:dyDescent="0.25">
      <c r="A2" s="211"/>
      <c r="B2" s="549" t="s">
        <v>64</v>
      </c>
      <c r="C2" s="550"/>
      <c r="D2" s="551"/>
      <c r="E2" s="107"/>
      <c r="F2" s="107"/>
      <c r="G2" s="107"/>
      <c r="H2" s="107"/>
      <c r="I2" s="107"/>
    </row>
    <row r="3" spans="1:9" x14ac:dyDescent="0.25">
      <c r="A3" s="212"/>
      <c r="B3" s="552"/>
      <c r="C3" s="553"/>
      <c r="D3" s="554"/>
      <c r="E3" s="107"/>
      <c r="F3" s="107"/>
      <c r="G3" s="107"/>
      <c r="H3" s="107"/>
      <c r="I3" s="107"/>
    </row>
    <row r="4" spans="1:9" x14ac:dyDescent="0.25">
      <c r="A4" s="212"/>
      <c r="B4" s="552"/>
      <c r="C4" s="553"/>
      <c r="D4" s="554"/>
      <c r="E4" s="107"/>
      <c r="F4" s="107"/>
      <c r="G4" s="107"/>
      <c r="H4" s="107"/>
      <c r="I4" s="107"/>
    </row>
    <row r="5" spans="1:9" x14ac:dyDescent="0.25">
      <c r="A5" s="212"/>
      <c r="B5" s="552"/>
      <c r="C5" s="553"/>
      <c r="D5" s="554"/>
      <c r="E5" s="107"/>
      <c r="F5" s="107"/>
      <c r="G5" s="107"/>
      <c r="H5" s="107"/>
      <c r="I5" s="107"/>
    </row>
    <row r="6" spans="1:9" ht="15.75" thickBot="1" x14ac:dyDescent="0.3">
      <c r="A6" s="212"/>
      <c r="B6" s="555"/>
      <c r="C6" s="556"/>
      <c r="D6" s="557"/>
      <c r="E6" s="107"/>
      <c r="F6" s="107"/>
      <c r="G6" s="107"/>
      <c r="H6" s="107"/>
      <c r="I6" s="107"/>
    </row>
    <row r="7" spans="1:9" ht="19.5" thickBot="1" x14ac:dyDescent="0.35">
      <c r="A7" s="212"/>
      <c r="B7" s="213" t="s">
        <v>251</v>
      </c>
      <c r="C7" s="214" t="s">
        <v>252</v>
      </c>
      <c r="D7" s="215" t="s">
        <v>19</v>
      </c>
      <c r="E7" s="107"/>
      <c r="F7" s="107"/>
      <c r="G7" s="107"/>
      <c r="H7" s="182"/>
      <c r="I7" s="182"/>
    </row>
    <row r="8" spans="1:9" ht="18.75" x14ac:dyDescent="0.3">
      <c r="A8" s="222" t="s">
        <v>214</v>
      </c>
      <c r="B8" s="216">
        <f>VLOOKUP($A8,'comissões consolidadas'!$A$5:$D$24,2,0)+VLOOKUP($A8,'comissões consolidadas'!$A$26:$D$46,2,0)</f>
        <v>46</v>
      </c>
      <c r="C8" s="217">
        <f>VLOOKUP($A8,'comissões consolidadas'!$A$5:$D$24,3,0)+VLOOKUP($A8,'comissões consolidadas'!$A$26:$D$46,3,0)+B8</f>
        <v>49</v>
      </c>
      <c r="D8" s="295">
        <f>B8/C8*10</f>
        <v>9.387755102040817</v>
      </c>
      <c r="E8" s="107"/>
      <c r="F8" s="182"/>
      <c r="G8" s="182"/>
      <c r="H8" s="182"/>
      <c r="I8" s="182"/>
    </row>
    <row r="9" spans="1:9" ht="18.75" x14ac:dyDescent="0.3">
      <c r="A9" s="223" t="s">
        <v>215</v>
      </c>
      <c r="B9" s="218">
        <f>VLOOKUP($A9,'comissões consolidadas'!$A$5:$D$24,2,0)+VLOOKUP($A9,'comissões consolidadas'!$A$26:$D$46,2,0)</f>
        <v>42</v>
      </c>
      <c r="C9" s="219">
        <f>VLOOKUP($A9,'comissões consolidadas'!$A$5:$D$24,3,0)+VLOOKUP($A9,'comissões consolidadas'!$A$26:$D$46,3,0)+B9</f>
        <v>48</v>
      </c>
      <c r="D9" s="296">
        <f>B9/C9*10</f>
        <v>8.75</v>
      </c>
      <c r="E9" s="107"/>
      <c r="F9" s="107"/>
      <c r="G9" s="182"/>
      <c r="H9" s="182"/>
      <c r="I9" s="181"/>
    </row>
    <row r="10" spans="1:9" ht="18.75" x14ac:dyDescent="0.3">
      <c r="A10" s="223" t="s">
        <v>216</v>
      </c>
      <c r="B10" s="218">
        <f>VLOOKUP($A10,'comissões consolidadas'!$A$5:$D$24,2,0)+VLOOKUP($A10,'comissões consolidadas'!$A$26:$D$46,2,0)</f>
        <v>34</v>
      </c>
      <c r="C10" s="219">
        <f>VLOOKUP($A10,'comissões consolidadas'!$A$5:$D$24,3,0)+VLOOKUP($A10,'comissões consolidadas'!$A$26:$D$46,3,0)+B10</f>
        <v>35</v>
      </c>
      <c r="D10" s="296">
        <f t="shared" ref="D10:D15" si="0">B10/C10*10</f>
        <v>9.7142857142857135</v>
      </c>
      <c r="E10" s="107"/>
      <c r="F10" s="107"/>
      <c r="G10" s="183"/>
      <c r="H10" s="107"/>
      <c r="I10" s="107"/>
    </row>
    <row r="11" spans="1:9" ht="18.75" x14ac:dyDescent="0.3">
      <c r="A11" s="223" t="s">
        <v>42</v>
      </c>
      <c r="B11" s="218">
        <f>VLOOKUP($A11,'comissões consolidadas'!$A$5:$D$24,2,0)+VLOOKUP($A11,'comissões consolidadas'!$A$26:$D$46,2,0)</f>
        <v>12</v>
      </c>
      <c r="C11" s="219">
        <f>VLOOKUP($A11,'comissões consolidadas'!$A$5:$D$24,3,0)+VLOOKUP($A11,'comissões consolidadas'!$A$26:$D$46,3,0)+B11</f>
        <v>14</v>
      </c>
      <c r="D11" s="296">
        <f t="shared" si="0"/>
        <v>8.5714285714285712</v>
      </c>
      <c r="E11" s="107"/>
      <c r="F11" s="107"/>
      <c r="G11" s="182"/>
      <c r="H11" s="107"/>
      <c r="I11" s="107"/>
    </row>
    <row r="12" spans="1:9" ht="18.75" x14ac:dyDescent="0.3">
      <c r="A12" s="223" t="s">
        <v>217</v>
      </c>
      <c r="B12" s="218">
        <f>VLOOKUP($A12,'comissões consolidadas'!$A$5:$D$24,2,0)+VLOOKUP($A12,'comissões consolidadas'!$A$26:$D$46,2,0)</f>
        <v>45</v>
      </c>
      <c r="C12" s="219">
        <f>VLOOKUP($A12,'comissões consolidadas'!$A$5:$D$24,3,0)+VLOOKUP($A12,'comissões consolidadas'!$A$26:$D$46,3,0)+B12</f>
        <v>45</v>
      </c>
      <c r="D12" s="296">
        <f t="shared" si="0"/>
        <v>10</v>
      </c>
      <c r="E12" s="107"/>
      <c r="F12" s="107"/>
      <c r="G12" s="182"/>
      <c r="H12" s="107"/>
      <c r="I12" s="107"/>
    </row>
    <row r="13" spans="1:9" ht="18.75" x14ac:dyDescent="0.3">
      <c r="A13" s="223" t="s">
        <v>218</v>
      </c>
      <c r="B13" s="218">
        <f>VLOOKUP($A13,'comissões consolidadas'!$A$5:$D$24,2,0)+VLOOKUP($A13,'comissões consolidadas'!$A$26:$D$46,2,0)</f>
        <v>47</v>
      </c>
      <c r="C13" s="219">
        <f>VLOOKUP($A13,'comissões consolidadas'!$A$5:$D$24,3,0)+VLOOKUP($A13,'comissões consolidadas'!$A$26:$D$46,3,0)+B13</f>
        <v>48</v>
      </c>
      <c r="D13" s="296">
        <f t="shared" si="0"/>
        <v>9.7916666666666661</v>
      </c>
      <c r="E13" s="107"/>
      <c r="F13" s="107"/>
      <c r="G13" s="182"/>
      <c r="H13" s="107"/>
      <c r="I13" s="107"/>
    </row>
    <row r="14" spans="1:9" ht="18.75" x14ac:dyDescent="0.3">
      <c r="A14" s="223" t="s">
        <v>219</v>
      </c>
      <c r="B14" s="218">
        <f>VLOOKUP($A14,'comissões consolidadas'!$A$5:$D$24,2,0)+VLOOKUP($A14,'comissões consolidadas'!$A$26:$D$46,2,0)</f>
        <v>48</v>
      </c>
      <c r="C14" s="219">
        <f>VLOOKUP($A14,'comissões consolidadas'!$A$5:$D$24,3,0)+VLOOKUP($A14,'comissões consolidadas'!$A$26:$D$46,3,0)+B14</f>
        <v>49</v>
      </c>
      <c r="D14" s="296">
        <f t="shared" si="0"/>
        <v>9.795918367346939</v>
      </c>
      <c r="E14" s="107"/>
      <c r="F14" s="107"/>
      <c r="G14" s="182"/>
      <c r="H14" s="107"/>
      <c r="I14" s="107"/>
    </row>
    <row r="15" spans="1:9" x14ac:dyDescent="0.25">
      <c r="A15" s="223" t="s">
        <v>221</v>
      </c>
      <c r="B15" s="218">
        <v>41</v>
      </c>
      <c r="C15" s="219">
        <v>42</v>
      </c>
      <c r="D15" s="296">
        <f t="shared" si="0"/>
        <v>9.761904761904761</v>
      </c>
      <c r="E15" s="107"/>
      <c r="F15" s="107"/>
      <c r="G15" s="107"/>
    </row>
    <row r="16" spans="1:9" ht="18.75" x14ac:dyDescent="0.3">
      <c r="A16" s="223" t="s">
        <v>222</v>
      </c>
      <c r="B16" s="218">
        <f>VLOOKUP($A16,'comissões consolidadas'!$A$5:$D$24,2,0)+VLOOKUP($A16,'comissões consolidadas'!$A$26:$D$46,2,0)</f>
        <v>45</v>
      </c>
      <c r="C16" s="219">
        <f>VLOOKUP($A16,'comissões consolidadas'!$A$5:$D$24,3,0)+VLOOKUP($A16,'comissões consolidadas'!$A$26:$D$46,3,0)+B16</f>
        <v>50</v>
      </c>
      <c r="D16" s="296">
        <f t="shared" ref="D16:D23" si="1">B16/C16*10</f>
        <v>9</v>
      </c>
      <c r="E16" s="107"/>
      <c r="F16" s="107"/>
      <c r="G16" s="182"/>
    </row>
    <row r="17" spans="1:9" x14ac:dyDescent="0.25">
      <c r="A17" s="223" t="s">
        <v>43</v>
      </c>
      <c r="B17" s="218">
        <f>VLOOKUP($A17,'comissões consolidadas'!$A$5:$D$24,2,0)+VLOOKUP($A17,'comissões consolidadas'!$A$26:$D$46,2,0)</f>
        <v>7</v>
      </c>
      <c r="C17" s="219">
        <v>8</v>
      </c>
      <c r="D17" s="296">
        <f t="shared" si="1"/>
        <v>8.75</v>
      </c>
      <c r="E17" s="107"/>
      <c r="F17" s="107"/>
      <c r="G17" s="107"/>
    </row>
    <row r="18" spans="1:9" x14ac:dyDescent="0.25">
      <c r="A18" s="223" t="s">
        <v>224</v>
      </c>
      <c r="B18" s="218">
        <f>VLOOKUP($A18,'comissões consolidadas'!$A$5:$D$24,2,0)+VLOOKUP($A18,'comissões consolidadas'!$A$26:$D$46,2,0)</f>
        <v>45</v>
      </c>
      <c r="C18" s="219">
        <f>VLOOKUP($A18,'comissões consolidadas'!$A$5:$D$24,3,0)+VLOOKUP($A18,'comissões consolidadas'!$A$26:$D$46,3,0)+B18</f>
        <v>48</v>
      </c>
      <c r="D18" s="296">
        <f t="shared" si="1"/>
        <v>9.375</v>
      </c>
      <c r="E18" s="107"/>
      <c r="F18" s="107"/>
      <c r="G18" s="107"/>
    </row>
    <row r="19" spans="1:9" x14ac:dyDescent="0.25">
      <c r="A19" s="223" t="s">
        <v>225</v>
      </c>
      <c r="B19" s="218">
        <f>VLOOKUP($A19,'comissões consolidadas'!$A$5:$D$24,2,0)+VLOOKUP($A19,'comissões consolidadas'!$A$26:$D$46,2,0)</f>
        <v>28</v>
      </c>
      <c r="C19" s="219">
        <f>VLOOKUP($A19,'comissões consolidadas'!$A$5:$D$24,3,0)+VLOOKUP($A19,'comissões consolidadas'!$A$26:$D$46,3,0)+B19</f>
        <v>32</v>
      </c>
      <c r="D19" s="296">
        <f t="shared" si="1"/>
        <v>8.75</v>
      </c>
      <c r="E19" s="107"/>
      <c r="F19" s="107"/>
      <c r="G19" s="107"/>
    </row>
    <row r="20" spans="1:9" x14ac:dyDescent="0.25">
      <c r="A20" s="223" t="s">
        <v>226</v>
      </c>
      <c r="B20" s="218">
        <f>VLOOKUP($A20,'comissões consolidadas'!$A$5:$D$24,2,0)+VLOOKUP($A20,'comissões consolidadas'!$A$26:$D$46,2,0)</f>
        <v>43</v>
      </c>
      <c r="C20" s="219">
        <v>37</v>
      </c>
      <c r="D20" s="296">
        <v>10</v>
      </c>
      <c r="E20" s="107"/>
      <c r="F20" s="107"/>
      <c r="G20" s="107"/>
    </row>
    <row r="21" spans="1:9" x14ac:dyDescent="0.25">
      <c r="A21" s="223" t="s">
        <v>227</v>
      </c>
      <c r="B21" s="218">
        <f>VLOOKUP($A21,'comissões consolidadas'!$A$5:$D$24,2,0)+VLOOKUP($A21,'comissões consolidadas'!$A$26:$D$46,2,0)</f>
        <v>4</v>
      </c>
      <c r="C21" s="219">
        <v>7</v>
      </c>
      <c r="D21" s="296">
        <f t="shared" si="1"/>
        <v>5.7142857142857135</v>
      </c>
      <c r="E21" s="107"/>
      <c r="F21" s="107"/>
      <c r="G21" s="107"/>
    </row>
    <row r="22" spans="1:9" x14ac:dyDescent="0.25">
      <c r="A22" s="223" t="s">
        <v>228</v>
      </c>
      <c r="B22" s="218">
        <f>VLOOKUP($A22,'comissões consolidadas'!$A$5:$D$24,2,0)+VLOOKUP($A22,'comissões consolidadas'!$A$26:$D$46,2,0)</f>
        <v>43</v>
      </c>
      <c r="C22" s="219">
        <f>VLOOKUP($A22,'comissões consolidadas'!$A$5:$D$24,3,0)+VLOOKUP($A22,'comissões consolidadas'!$A$26:$D$46,3,0)+B22</f>
        <v>45</v>
      </c>
      <c r="D22" s="296">
        <f t="shared" si="1"/>
        <v>9.5555555555555554</v>
      </c>
      <c r="E22" s="107"/>
      <c r="F22" s="107"/>
      <c r="G22" s="107"/>
    </row>
    <row r="23" spans="1:9" x14ac:dyDescent="0.25">
      <c r="A23" s="223" t="s">
        <v>230</v>
      </c>
      <c r="B23" s="218">
        <f>VLOOKUP($A23,'comissões consolidadas'!$A$5:$D$24,2,0)+VLOOKUP($A23,'comissões consolidadas'!$A$26:$D$46,2,0)</f>
        <v>43</v>
      </c>
      <c r="C23" s="219">
        <f>VLOOKUP($A23,'comissões consolidadas'!$A$5:$D$24,3,0)+VLOOKUP($A23,'comissões consolidadas'!$A$26:$D$46,3,0)+B23</f>
        <v>44</v>
      </c>
      <c r="D23" s="296">
        <f t="shared" si="1"/>
        <v>9.7727272727272734</v>
      </c>
      <c r="E23" s="107"/>
      <c r="F23" s="107"/>
      <c r="G23" s="107"/>
    </row>
    <row r="24" spans="1:9" ht="15.75" thickBot="1" x14ac:dyDescent="0.3">
      <c r="A24" s="224" t="s">
        <v>231</v>
      </c>
      <c r="B24" s="220">
        <f>VLOOKUP($A24,'comissões consolidadas'!$A$5:$D$24,2,0)+VLOOKUP($A24,'comissões consolidadas'!$A$26:$D$46,2,0)</f>
        <v>37</v>
      </c>
      <c r="C24" s="221">
        <f>VLOOKUP($A24,'comissões consolidadas'!$A$5:$D$24,3,0)+VLOOKUP($A24,'comissões consolidadas'!$A$26:$D$46,3,0)+B24</f>
        <v>37</v>
      </c>
      <c r="D24" s="227">
        <f>B24/C24*10</f>
        <v>10</v>
      </c>
      <c r="E24" s="107"/>
      <c r="F24" s="107"/>
      <c r="G24" s="107"/>
    </row>
    <row r="25" spans="1:9" ht="15.75" thickBot="1" x14ac:dyDescent="0.3">
      <c r="A25" s="225"/>
      <c r="B25" s="226"/>
      <c r="C25" s="230" t="s">
        <v>10</v>
      </c>
      <c r="D25" s="336">
        <f>AVERAGE(D8:D24)</f>
        <v>9.2170898662495304</v>
      </c>
      <c r="E25" s="107"/>
      <c r="F25" s="107"/>
      <c r="G25" s="107"/>
    </row>
    <row r="27" spans="1:9" x14ac:dyDescent="0.25">
      <c r="A27" s="184" t="s">
        <v>281</v>
      </c>
      <c r="B27" s="185"/>
      <c r="C27" s="185"/>
      <c r="D27" s="185"/>
      <c r="E27" s="186"/>
      <c r="F27" s="107"/>
      <c r="G27" s="107"/>
    </row>
    <row r="28" spans="1:9" x14ac:dyDescent="0.25">
      <c r="A28" s="184"/>
      <c r="B28" s="185"/>
      <c r="C28" s="185"/>
      <c r="D28" s="185"/>
      <c r="E28" s="186"/>
      <c r="F28" s="107"/>
      <c r="G28" s="107"/>
    </row>
    <row r="29" spans="1:9" x14ac:dyDescent="0.25">
      <c r="A29" s="184" t="s">
        <v>253</v>
      </c>
      <c r="B29" s="185"/>
      <c r="C29" s="185"/>
      <c r="D29" s="185"/>
      <c r="E29" s="186"/>
      <c r="F29" s="107"/>
      <c r="G29" s="107"/>
    </row>
    <row r="30" spans="1:9" x14ac:dyDescent="0.25">
      <c r="A30" s="184"/>
      <c r="B30" s="185"/>
      <c r="C30" s="185"/>
      <c r="D30" s="185"/>
      <c r="E30" s="186"/>
      <c r="F30" s="107"/>
      <c r="G30" s="107"/>
      <c r="H30" s="107"/>
      <c r="I30" s="107"/>
    </row>
    <row r="31" spans="1:9" ht="18.75" x14ac:dyDescent="0.3">
      <c r="A31" s="184" t="s">
        <v>254</v>
      </c>
      <c r="B31" s="185"/>
      <c r="C31" s="185"/>
      <c r="D31" s="187"/>
      <c r="E31" s="187"/>
      <c r="F31" s="107"/>
      <c r="G31" s="107"/>
      <c r="H31" s="107"/>
      <c r="I31" s="107"/>
    </row>
    <row r="32" spans="1:9" x14ac:dyDescent="0.25">
      <c r="A32" s="337"/>
      <c r="B32" s="186" t="s">
        <v>255</v>
      </c>
      <c r="C32" s="186" t="s">
        <v>256</v>
      </c>
      <c r="D32" s="107"/>
      <c r="E32" s="107"/>
      <c r="F32" s="107"/>
      <c r="G32" s="107"/>
      <c r="H32" s="107"/>
      <c r="I32" s="107"/>
    </row>
    <row r="33" spans="1:9" ht="18.75" x14ac:dyDescent="0.3">
      <c r="A33" s="337" t="s">
        <v>275</v>
      </c>
      <c r="B33" s="186">
        <v>56</v>
      </c>
      <c r="C33" s="186">
        <v>48</v>
      </c>
      <c r="D33" s="187"/>
      <c r="E33" s="187"/>
      <c r="F33" s="107"/>
      <c r="G33" s="107"/>
      <c r="H33" s="107"/>
      <c r="I33" s="107"/>
    </row>
    <row r="34" spans="1:9" ht="18.75" x14ac:dyDescent="0.3">
      <c r="A34" s="337" t="s">
        <v>276</v>
      </c>
      <c r="B34" s="186">
        <v>54</v>
      </c>
      <c r="C34" s="186">
        <v>50</v>
      </c>
      <c r="D34" s="187"/>
      <c r="E34" s="187"/>
      <c r="F34" s="181"/>
      <c r="G34" s="181"/>
      <c r="H34" s="107"/>
      <c r="I34" s="181"/>
    </row>
    <row r="35" spans="1:9" ht="18.75" x14ac:dyDescent="0.3">
      <c r="A35" s="337" t="s">
        <v>280</v>
      </c>
      <c r="B35" s="186">
        <v>51</v>
      </c>
      <c r="C35" s="186" t="s">
        <v>257</v>
      </c>
      <c r="D35" s="187"/>
      <c r="E35" s="187"/>
      <c r="F35" s="107"/>
      <c r="G35" s="107"/>
      <c r="H35" s="181"/>
      <c r="I35" s="181"/>
    </row>
    <row r="36" spans="1:9" ht="18.75" x14ac:dyDescent="0.3">
      <c r="A36" s="337" t="s">
        <v>277</v>
      </c>
      <c r="B36" s="186">
        <v>51</v>
      </c>
      <c r="C36" s="186">
        <v>44</v>
      </c>
      <c r="D36" s="187"/>
      <c r="E36" s="187"/>
      <c r="F36" s="107"/>
      <c r="G36" s="107"/>
      <c r="H36" s="107"/>
      <c r="I36" s="107"/>
    </row>
    <row r="37" spans="1:9" ht="18.75" x14ac:dyDescent="0.3">
      <c r="A37" s="337" t="s">
        <v>278</v>
      </c>
      <c r="B37" s="186">
        <v>49</v>
      </c>
      <c r="C37" s="186">
        <v>46</v>
      </c>
      <c r="D37" s="187"/>
      <c r="E37" s="187"/>
      <c r="F37" s="107"/>
      <c r="G37" s="107"/>
      <c r="H37" s="107"/>
      <c r="I37" s="107"/>
    </row>
    <row r="38" spans="1:9" ht="18.75" x14ac:dyDescent="0.3">
      <c r="A38" s="337" t="s">
        <v>258</v>
      </c>
      <c r="B38" s="186">
        <v>54</v>
      </c>
      <c r="C38" s="186">
        <v>37</v>
      </c>
      <c r="D38" s="187"/>
      <c r="E38" s="187"/>
      <c r="F38" s="107"/>
      <c r="G38" s="107"/>
      <c r="H38" s="107"/>
      <c r="I38" s="107"/>
    </row>
    <row r="39" spans="1:9" ht="18.75" x14ac:dyDescent="0.3">
      <c r="A39" s="337" t="s">
        <v>279</v>
      </c>
      <c r="B39" s="186">
        <v>56</v>
      </c>
      <c r="C39" s="186">
        <v>37</v>
      </c>
      <c r="D39" s="187"/>
      <c r="E39" s="187"/>
      <c r="F39" s="107"/>
      <c r="G39" s="107"/>
      <c r="H39" s="107"/>
      <c r="I39" s="107"/>
    </row>
  </sheetData>
  <mergeCells count="1">
    <mergeCell ref="B2:D6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4"/>
  <sheetViews>
    <sheetView showGridLines="0" tabSelected="1" topLeftCell="A2" zoomScaleNormal="62" zoomScalePageLayoutView="62" workbookViewId="0">
      <selection activeCell="X53" sqref="X53"/>
    </sheetView>
  </sheetViews>
  <sheetFormatPr defaultColWidth="8.85546875" defaultRowHeight="15" x14ac:dyDescent="0.25"/>
  <cols>
    <col min="1" max="1" width="26" style="34" customWidth="1"/>
    <col min="2" max="2" width="9.42578125" style="34" customWidth="1"/>
    <col min="3" max="3" width="7.42578125" style="34" bestFit="1" customWidth="1"/>
    <col min="4" max="4" width="8.42578125" style="34" customWidth="1"/>
    <col min="5" max="44" width="4.85546875" style="34" customWidth="1"/>
    <col min="45" max="45" width="11.7109375" style="34" bestFit="1" customWidth="1"/>
    <col min="46" max="46" width="7.140625" style="34" bestFit="1" customWidth="1"/>
    <col min="47" max="47" width="4.85546875" style="34" customWidth="1"/>
    <col min="48" max="16384" width="8.85546875" style="34"/>
  </cols>
  <sheetData>
    <row r="1" spans="1:58" ht="23.25" x14ac:dyDescent="0.25">
      <c r="A1" s="110"/>
      <c r="B1" s="110"/>
      <c r="C1" s="110"/>
      <c r="D1" s="110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</row>
    <row r="2" spans="1:58" ht="23.25" x14ac:dyDescent="0.25">
      <c r="A2" s="110"/>
      <c r="B2" s="110"/>
      <c r="C2" s="110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</row>
    <row r="3" spans="1:58" ht="31.5" x14ac:dyDescent="0.25">
      <c r="A3" s="112"/>
      <c r="B3" s="113" t="s">
        <v>235</v>
      </c>
      <c r="C3" s="113"/>
      <c r="D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</row>
    <row r="4" spans="1:58" ht="6.95" customHeight="1" thickBot="1" x14ac:dyDescent="0.3">
      <c r="A4" s="114"/>
      <c r="B4" s="110"/>
      <c r="C4" s="110"/>
      <c r="D4" s="110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</row>
    <row r="5" spans="1:58" ht="21" x14ac:dyDescent="0.25">
      <c r="A5" s="228">
        <v>2013</v>
      </c>
      <c r="B5" s="566" t="s">
        <v>67</v>
      </c>
      <c r="C5" s="572" t="s">
        <v>68</v>
      </c>
      <c r="D5" s="568" t="s">
        <v>44</v>
      </c>
      <c r="E5" s="565" t="s">
        <v>236</v>
      </c>
      <c r="F5" s="563"/>
      <c r="G5" s="563"/>
      <c r="H5" s="564"/>
      <c r="I5" s="559" t="s">
        <v>237</v>
      </c>
      <c r="J5" s="560"/>
      <c r="K5" s="560"/>
      <c r="L5" s="561"/>
      <c r="M5" s="559" t="s">
        <v>238</v>
      </c>
      <c r="N5" s="560"/>
      <c r="O5" s="560"/>
      <c r="P5" s="561"/>
      <c r="Q5" s="559" t="s">
        <v>239</v>
      </c>
      <c r="R5" s="560"/>
      <c r="S5" s="560"/>
      <c r="T5" s="561"/>
      <c r="U5" s="560" t="s">
        <v>240</v>
      </c>
      <c r="V5" s="560"/>
      <c r="W5" s="560"/>
      <c r="X5" s="560"/>
      <c r="Y5" s="559" t="s">
        <v>241</v>
      </c>
      <c r="Z5" s="560"/>
      <c r="AA5" s="560"/>
      <c r="AB5" s="561"/>
      <c r="AC5" s="560" t="s">
        <v>242</v>
      </c>
      <c r="AD5" s="560"/>
      <c r="AE5" s="560"/>
      <c r="AF5" s="560"/>
      <c r="AG5" s="559" t="s">
        <v>243</v>
      </c>
      <c r="AH5" s="560"/>
      <c r="AI5" s="560"/>
      <c r="AJ5" s="560"/>
      <c r="AK5" s="561"/>
      <c r="AL5" s="560" t="s">
        <v>244</v>
      </c>
      <c r="AM5" s="560"/>
      <c r="AN5" s="560"/>
      <c r="AO5" s="560"/>
      <c r="AP5" s="559" t="s">
        <v>245</v>
      </c>
      <c r="AQ5" s="560"/>
      <c r="AR5" s="561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</row>
    <row r="6" spans="1:58" ht="14.1" customHeight="1" thickBot="1" x14ac:dyDescent="0.3">
      <c r="A6" s="229" t="s">
        <v>65</v>
      </c>
      <c r="B6" s="567"/>
      <c r="C6" s="573"/>
      <c r="D6" s="569"/>
      <c r="E6" s="230">
        <v>6</v>
      </c>
      <c r="F6" s="230">
        <v>13</v>
      </c>
      <c r="G6" s="230">
        <v>20</v>
      </c>
      <c r="H6" s="231">
        <v>27</v>
      </c>
      <c r="I6" s="232">
        <v>6</v>
      </c>
      <c r="J6" s="233">
        <v>13</v>
      </c>
      <c r="K6" s="233">
        <v>20</v>
      </c>
      <c r="L6" s="234">
        <v>27</v>
      </c>
      <c r="M6" s="232">
        <v>3</v>
      </c>
      <c r="N6" s="233">
        <v>10</v>
      </c>
      <c r="O6" s="233">
        <v>17</v>
      </c>
      <c r="P6" s="234">
        <v>24</v>
      </c>
      <c r="Q6" s="232">
        <v>8</v>
      </c>
      <c r="R6" s="233">
        <v>15</v>
      </c>
      <c r="S6" s="233">
        <v>22</v>
      </c>
      <c r="T6" s="234">
        <v>29</v>
      </c>
      <c r="U6" s="233">
        <v>5</v>
      </c>
      <c r="V6" s="233">
        <v>12</v>
      </c>
      <c r="W6" s="233">
        <v>19</v>
      </c>
      <c r="X6" s="233">
        <v>26</v>
      </c>
      <c r="Y6" s="232">
        <v>7</v>
      </c>
      <c r="Z6" s="233">
        <v>14</v>
      </c>
      <c r="AA6" s="233">
        <v>21</v>
      </c>
      <c r="AB6" s="234">
        <v>28</v>
      </c>
      <c r="AC6" s="233">
        <v>4</v>
      </c>
      <c r="AD6" s="233">
        <v>11</v>
      </c>
      <c r="AE6" s="233">
        <v>18</v>
      </c>
      <c r="AF6" s="233">
        <v>25</v>
      </c>
      <c r="AG6" s="232">
        <v>2</v>
      </c>
      <c r="AH6" s="233">
        <v>9</v>
      </c>
      <c r="AI6" s="233">
        <v>16</v>
      </c>
      <c r="AJ6" s="233">
        <v>23</v>
      </c>
      <c r="AK6" s="234">
        <v>30</v>
      </c>
      <c r="AL6" s="233">
        <v>6</v>
      </c>
      <c r="AM6" s="233">
        <v>13</v>
      </c>
      <c r="AN6" s="233">
        <v>20</v>
      </c>
      <c r="AO6" s="233">
        <v>27</v>
      </c>
      <c r="AP6" s="232">
        <v>4</v>
      </c>
      <c r="AQ6" s="233">
        <v>11</v>
      </c>
      <c r="AR6" s="234">
        <v>18</v>
      </c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58" x14ac:dyDescent="0.25">
      <c r="A7" s="235" t="s">
        <v>214</v>
      </c>
      <c r="B7" s="243">
        <f>COUNTIF(E7:AR7,"P")+COUNTIF(E7:AR7,"S")</f>
        <v>31</v>
      </c>
      <c r="C7" s="244">
        <f>COUNTIF(E7:AR7,"F")+COUNTIF(E7:AR7,"UM")+COUNTIF(E7:AR7,"AS")</f>
        <v>1</v>
      </c>
      <c r="D7" s="245">
        <f>COUNTIF(E7:AR7,"L")</f>
        <v>0</v>
      </c>
      <c r="E7" s="116"/>
      <c r="F7" s="116"/>
      <c r="G7" s="116"/>
      <c r="H7" s="117"/>
      <c r="I7" s="118" t="s">
        <v>246</v>
      </c>
      <c r="J7" s="119" t="s">
        <v>246</v>
      </c>
      <c r="K7" s="119" t="s">
        <v>246</v>
      </c>
      <c r="L7" s="120" t="s">
        <v>246</v>
      </c>
      <c r="M7" s="118" t="s">
        <v>246</v>
      </c>
      <c r="N7" s="119" t="s">
        <v>246</v>
      </c>
      <c r="O7" s="119" t="s">
        <v>246</v>
      </c>
      <c r="P7" s="120" t="s">
        <v>246</v>
      </c>
      <c r="Q7" s="118" t="s">
        <v>246</v>
      </c>
      <c r="R7" s="119" t="s">
        <v>246</v>
      </c>
      <c r="S7" s="119" t="s">
        <v>246</v>
      </c>
      <c r="T7" s="121"/>
      <c r="U7" s="119" t="s">
        <v>246</v>
      </c>
      <c r="V7" s="119" t="s">
        <v>246</v>
      </c>
      <c r="W7" s="119" t="s">
        <v>246</v>
      </c>
      <c r="X7" s="119" t="s">
        <v>246</v>
      </c>
      <c r="Y7" s="118" t="s">
        <v>246</v>
      </c>
      <c r="Z7" s="119" t="s">
        <v>246</v>
      </c>
      <c r="AA7" s="119" t="s">
        <v>246</v>
      </c>
      <c r="AB7" s="120" t="s">
        <v>246</v>
      </c>
      <c r="AC7" s="119" t="s">
        <v>247</v>
      </c>
      <c r="AD7" s="119" t="s">
        <v>246</v>
      </c>
      <c r="AE7" s="119" t="s">
        <v>248</v>
      </c>
      <c r="AF7" s="119" t="s">
        <v>246</v>
      </c>
      <c r="AG7" s="118" t="s">
        <v>246</v>
      </c>
      <c r="AH7" s="119" t="s">
        <v>246</v>
      </c>
      <c r="AI7" s="119" t="s">
        <v>246</v>
      </c>
      <c r="AJ7" s="119" t="s">
        <v>246</v>
      </c>
      <c r="AK7" s="120" t="s">
        <v>246</v>
      </c>
      <c r="AL7" s="119" t="s">
        <v>246</v>
      </c>
      <c r="AM7" s="119" t="s">
        <v>248</v>
      </c>
      <c r="AN7" s="119"/>
      <c r="AO7" s="119" t="s">
        <v>246</v>
      </c>
      <c r="AP7" s="122" t="s">
        <v>246</v>
      </c>
      <c r="AQ7" s="123"/>
      <c r="AR7" s="124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58" x14ac:dyDescent="0.25">
      <c r="A8" s="236" t="s">
        <v>215</v>
      </c>
      <c r="B8" s="246">
        <f t="shared" ref="B8:B24" si="0">COUNTIF(E8:AR8,"P")+COUNTIF(E8:AR8,"S")</f>
        <v>29</v>
      </c>
      <c r="C8" s="247">
        <f t="shared" ref="C8:C24" si="1">COUNTIF(E8:AR8,"F")+COUNTIF(E8:AR8,"UM")+COUNTIF(E8:AR8,"AS")</f>
        <v>3</v>
      </c>
      <c r="D8" s="248">
        <f t="shared" ref="D8:D24" si="2">COUNTIF(E8:AR8,"L")</f>
        <v>0</v>
      </c>
      <c r="E8" s="128"/>
      <c r="F8" s="128"/>
      <c r="G8" s="128"/>
      <c r="H8" s="129"/>
      <c r="I8" s="125" t="s">
        <v>246</v>
      </c>
      <c r="J8" s="126" t="s">
        <v>246</v>
      </c>
      <c r="K8" s="130" t="s">
        <v>247</v>
      </c>
      <c r="L8" s="127" t="s">
        <v>246</v>
      </c>
      <c r="M8" s="125" t="s">
        <v>246</v>
      </c>
      <c r="N8" s="126" t="s">
        <v>246</v>
      </c>
      <c r="O8" s="126" t="s">
        <v>246</v>
      </c>
      <c r="P8" s="127" t="s">
        <v>246</v>
      </c>
      <c r="Q8" s="125" t="s">
        <v>246</v>
      </c>
      <c r="R8" s="126" t="s">
        <v>246</v>
      </c>
      <c r="S8" s="126" t="s">
        <v>246</v>
      </c>
      <c r="T8" s="127"/>
      <c r="U8" s="126" t="s">
        <v>246</v>
      </c>
      <c r="V8" s="126" t="s">
        <v>246</v>
      </c>
      <c r="W8" s="126" t="s">
        <v>246</v>
      </c>
      <c r="X8" s="126"/>
      <c r="Y8" s="125" t="s">
        <v>246</v>
      </c>
      <c r="Z8" s="126" t="s">
        <v>246</v>
      </c>
      <c r="AA8" s="126" t="s">
        <v>246</v>
      </c>
      <c r="AB8" s="127" t="s">
        <v>246</v>
      </c>
      <c r="AC8" s="131"/>
      <c r="AD8" s="131" t="s">
        <v>246</v>
      </c>
      <c r="AE8" s="131" t="s">
        <v>246</v>
      </c>
      <c r="AF8" s="131" t="s">
        <v>247</v>
      </c>
      <c r="AG8" s="132" t="s">
        <v>246</v>
      </c>
      <c r="AH8" s="131" t="s">
        <v>247</v>
      </c>
      <c r="AI8" s="131" t="s">
        <v>246</v>
      </c>
      <c r="AJ8" s="131" t="s">
        <v>246</v>
      </c>
      <c r="AK8" s="133" t="s">
        <v>246</v>
      </c>
      <c r="AL8" s="131" t="s">
        <v>246</v>
      </c>
      <c r="AM8" s="131" t="s">
        <v>246</v>
      </c>
      <c r="AN8" s="131"/>
      <c r="AO8" s="131" t="s">
        <v>246</v>
      </c>
      <c r="AP8" s="132" t="s">
        <v>246</v>
      </c>
      <c r="AQ8" s="131" t="s">
        <v>246</v>
      </c>
      <c r="AR8" s="133" t="s">
        <v>246</v>
      </c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</row>
    <row r="9" spans="1:58" x14ac:dyDescent="0.25">
      <c r="A9" s="237" t="s">
        <v>216</v>
      </c>
      <c r="B9" s="246">
        <f t="shared" si="0"/>
        <v>24</v>
      </c>
      <c r="C9" s="247">
        <f t="shared" si="1"/>
        <v>0</v>
      </c>
      <c r="D9" s="248">
        <f t="shared" si="2"/>
        <v>2</v>
      </c>
      <c r="E9" s="116"/>
      <c r="F9" s="116"/>
      <c r="G9" s="116"/>
      <c r="H9" s="117"/>
      <c r="I9" s="132"/>
      <c r="J9" s="131" t="s">
        <v>246</v>
      </c>
      <c r="K9" s="131" t="s">
        <v>246</v>
      </c>
      <c r="L9" s="133" t="s">
        <v>246</v>
      </c>
      <c r="M9" s="132"/>
      <c r="N9" s="131" t="s">
        <v>246</v>
      </c>
      <c r="O9" s="131" t="s">
        <v>246</v>
      </c>
      <c r="P9" s="133" t="s">
        <v>246</v>
      </c>
      <c r="Q9" s="132"/>
      <c r="R9" s="131" t="s">
        <v>246</v>
      </c>
      <c r="S9" s="131" t="s">
        <v>246</v>
      </c>
      <c r="T9" s="133" t="s">
        <v>246</v>
      </c>
      <c r="U9" s="126" t="s">
        <v>246</v>
      </c>
      <c r="V9" s="131" t="s">
        <v>246</v>
      </c>
      <c r="W9" s="131"/>
      <c r="X9" s="131"/>
      <c r="Y9" s="132" t="s">
        <v>249</v>
      </c>
      <c r="Z9" s="131" t="s">
        <v>249</v>
      </c>
      <c r="AA9" s="131" t="s">
        <v>246</v>
      </c>
      <c r="AB9" s="133"/>
      <c r="AC9" s="131" t="s">
        <v>246</v>
      </c>
      <c r="AD9" s="131" t="s">
        <v>246</v>
      </c>
      <c r="AE9" s="131" t="s">
        <v>246</v>
      </c>
      <c r="AF9" s="131" t="s">
        <v>246</v>
      </c>
      <c r="AG9" s="132" t="s">
        <v>246</v>
      </c>
      <c r="AH9" s="131" t="s">
        <v>246</v>
      </c>
      <c r="AI9" s="131" t="s">
        <v>246</v>
      </c>
      <c r="AJ9" s="131" t="s">
        <v>246</v>
      </c>
      <c r="AK9" s="133"/>
      <c r="AL9" s="131"/>
      <c r="AM9" s="131" t="s">
        <v>246</v>
      </c>
      <c r="AN9" s="131"/>
      <c r="AO9" s="131" t="s">
        <v>246</v>
      </c>
      <c r="AP9" s="132" t="s">
        <v>246</v>
      </c>
      <c r="AQ9" s="131" t="s">
        <v>246</v>
      </c>
      <c r="AR9" s="133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</row>
    <row r="10" spans="1:58" x14ac:dyDescent="0.25">
      <c r="A10" s="237" t="s">
        <v>38</v>
      </c>
      <c r="B10" s="246">
        <f t="shared" si="0"/>
        <v>0</v>
      </c>
      <c r="C10" s="247">
        <f t="shared" si="1"/>
        <v>0</v>
      </c>
      <c r="D10" s="248">
        <f t="shared" si="2"/>
        <v>0</v>
      </c>
      <c r="E10" s="134"/>
      <c r="F10" s="134"/>
      <c r="G10" s="134"/>
      <c r="H10" s="135"/>
      <c r="I10" s="136"/>
      <c r="J10" s="137"/>
      <c r="K10" s="137"/>
      <c r="L10" s="138"/>
      <c r="M10" s="136"/>
      <c r="N10" s="137"/>
      <c r="O10" s="137"/>
      <c r="P10" s="138"/>
      <c r="Q10" s="136"/>
      <c r="R10" s="137"/>
      <c r="S10" s="137"/>
      <c r="T10" s="135"/>
      <c r="U10" s="137"/>
      <c r="V10" s="137"/>
      <c r="W10" s="137"/>
      <c r="X10" s="137"/>
      <c r="Y10" s="136"/>
      <c r="Z10" s="137"/>
      <c r="AA10" s="137"/>
      <c r="AB10" s="138"/>
      <c r="AC10" s="137"/>
      <c r="AD10" s="137"/>
      <c r="AE10" s="137"/>
      <c r="AF10" s="137"/>
      <c r="AG10" s="136"/>
      <c r="AH10" s="137"/>
      <c r="AI10" s="137"/>
      <c r="AJ10" s="137"/>
      <c r="AK10" s="138"/>
      <c r="AL10" s="137"/>
      <c r="AM10" s="137"/>
      <c r="AN10" s="137"/>
      <c r="AO10" s="137"/>
      <c r="AP10" s="136"/>
      <c r="AQ10" s="137"/>
      <c r="AR10" s="138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</row>
    <row r="11" spans="1:58" x14ac:dyDescent="0.25">
      <c r="A11" s="236" t="s">
        <v>217</v>
      </c>
      <c r="B11" s="246">
        <f t="shared" si="0"/>
        <v>32</v>
      </c>
      <c r="C11" s="247">
        <f t="shared" si="1"/>
        <v>0</v>
      </c>
      <c r="D11" s="248">
        <f t="shared" si="2"/>
        <v>0</v>
      </c>
      <c r="E11" s="128"/>
      <c r="F11" s="128"/>
      <c r="G11" s="128"/>
      <c r="H11" s="129"/>
      <c r="I11" s="132" t="s">
        <v>246</v>
      </c>
      <c r="J11" s="131" t="s">
        <v>246</v>
      </c>
      <c r="K11" s="131" t="s">
        <v>246</v>
      </c>
      <c r="L11" s="133" t="s">
        <v>246</v>
      </c>
      <c r="M11" s="132" t="s">
        <v>246</v>
      </c>
      <c r="N11" s="131" t="s">
        <v>246</v>
      </c>
      <c r="O11" s="131" t="s">
        <v>246</v>
      </c>
      <c r="P11" s="133" t="s">
        <v>246</v>
      </c>
      <c r="Q11" s="132" t="s">
        <v>246</v>
      </c>
      <c r="R11" s="131" t="s">
        <v>246</v>
      </c>
      <c r="S11" s="131" t="s">
        <v>246</v>
      </c>
      <c r="T11" s="117"/>
      <c r="U11" s="131" t="s">
        <v>246</v>
      </c>
      <c r="V11" s="131" t="s">
        <v>246</v>
      </c>
      <c r="W11" s="131" t="s">
        <v>246</v>
      </c>
      <c r="X11" s="131" t="s">
        <v>246</v>
      </c>
      <c r="Y11" s="132" t="s">
        <v>246</v>
      </c>
      <c r="Z11" s="131" t="s">
        <v>246</v>
      </c>
      <c r="AA11" s="131" t="s">
        <v>246</v>
      </c>
      <c r="AB11" s="133" t="s">
        <v>246</v>
      </c>
      <c r="AC11" s="131" t="s">
        <v>246</v>
      </c>
      <c r="AD11" s="131" t="s">
        <v>246</v>
      </c>
      <c r="AE11" s="131" t="s">
        <v>246</v>
      </c>
      <c r="AF11" s="131" t="s">
        <v>246</v>
      </c>
      <c r="AG11" s="132" t="s">
        <v>246</v>
      </c>
      <c r="AH11" s="131" t="s">
        <v>246</v>
      </c>
      <c r="AI11" s="131" t="s">
        <v>250</v>
      </c>
      <c r="AJ11" s="131" t="s">
        <v>246</v>
      </c>
      <c r="AK11" s="133" t="s">
        <v>246</v>
      </c>
      <c r="AL11" s="131" t="s">
        <v>246</v>
      </c>
      <c r="AM11" s="131" t="s">
        <v>246</v>
      </c>
      <c r="AN11" s="131"/>
      <c r="AO11" s="131" t="s">
        <v>246</v>
      </c>
      <c r="AP11" s="132" t="s">
        <v>246</v>
      </c>
      <c r="AQ11" s="131"/>
      <c r="AR11" s="133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</row>
    <row r="12" spans="1:58" x14ac:dyDescent="0.25">
      <c r="A12" s="238" t="s">
        <v>218</v>
      </c>
      <c r="B12" s="246">
        <f t="shared" si="0"/>
        <v>32</v>
      </c>
      <c r="C12" s="247">
        <f t="shared" si="1"/>
        <v>0</v>
      </c>
      <c r="D12" s="248">
        <f t="shared" si="2"/>
        <v>0</v>
      </c>
      <c r="E12" s="139"/>
      <c r="F12" s="139"/>
      <c r="G12" s="139"/>
      <c r="H12" s="140"/>
      <c r="I12" s="132" t="s">
        <v>246</v>
      </c>
      <c r="J12" s="131" t="s">
        <v>246</v>
      </c>
      <c r="K12" s="131" t="s">
        <v>246</v>
      </c>
      <c r="L12" s="133" t="s">
        <v>246</v>
      </c>
      <c r="M12" s="132" t="s">
        <v>246</v>
      </c>
      <c r="N12" s="131" t="s">
        <v>246</v>
      </c>
      <c r="O12" s="131" t="s">
        <v>246</v>
      </c>
      <c r="P12" s="133" t="s">
        <v>246</v>
      </c>
      <c r="Q12" s="132" t="s">
        <v>246</v>
      </c>
      <c r="R12" s="131" t="s">
        <v>246</v>
      </c>
      <c r="S12" s="131" t="s">
        <v>246</v>
      </c>
      <c r="T12" s="117"/>
      <c r="U12" s="131" t="s">
        <v>246</v>
      </c>
      <c r="V12" s="131" t="s">
        <v>246</v>
      </c>
      <c r="W12" s="131" t="s">
        <v>246</v>
      </c>
      <c r="X12" s="131"/>
      <c r="Y12" s="132" t="s">
        <v>246</v>
      </c>
      <c r="Z12" s="131" t="s">
        <v>246</v>
      </c>
      <c r="AA12" s="131" t="s">
        <v>246</v>
      </c>
      <c r="AB12" s="133" t="s">
        <v>246</v>
      </c>
      <c r="AC12" s="131"/>
      <c r="AD12" s="131" t="s">
        <v>246</v>
      </c>
      <c r="AE12" s="131" t="s">
        <v>246</v>
      </c>
      <c r="AF12" s="131" t="s">
        <v>246</v>
      </c>
      <c r="AG12" s="132" t="s">
        <v>246</v>
      </c>
      <c r="AH12" s="131" t="s">
        <v>246</v>
      </c>
      <c r="AI12" s="131" t="s">
        <v>246</v>
      </c>
      <c r="AJ12" s="131" t="s">
        <v>246</v>
      </c>
      <c r="AK12" s="133" t="s">
        <v>246</v>
      </c>
      <c r="AL12" s="131" t="s">
        <v>246</v>
      </c>
      <c r="AM12" s="131" t="s">
        <v>246</v>
      </c>
      <c r="AN12" s="131"/>
      <c r="AO12" s="131" t="s">
        <v>246</v>
      </c>
      <c r="AP12" s="132" t="s">
        <v>246</v>
      </c>
      <c r="AQ12" s="131" t="s">
        <v>246</v>
      </c>
      <c r="AR12" s="133" t="s">
        <v>246</v>
      </c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</row>
    <row r="13" spans="1:58" x14ac:dyDescent="0.25">
      <c r="A13" s="237" t="s">
        <v>219</v>
      </c>
      <c r="B13" s="246">
        <f t="shared" si="0"/>
        <v>31</v>
      </c>
      <c r="C13" s="247">
        <f t="shared" si="1"/>
        <v>1</v>
      </c>
      <c r="D13" s="248">
        <f t="shared" si="2"/>
        <v>0</v>
      </c>
      <c r="E13" s="116"/>
      <c r="F13" s="116"/>
      <c r="G13" s="116"/>
      <c r="H13" s="117"/>
      <c r="I13" s="132" t="s">
        <v>246</v>
      </c>
      <c r="J13" s="131" t="s">
        <v>246</v>
      </c>
      <c r="K13" s="131" t="s">
        <v>246</v>
      </c>
      <c r="L13" s="133" t="s">
        <v>246</v>
      </c>
      <c r="M13" s="132" t="s">
        <v>246</v>
      </c>
      <c r="N13" s="131" t="s">
        <v>246</v>
      </c>
      <c r="O13" s="131" t="s">
        <v>247</v>
      </c>
      <c r="P13" s="133" t="s">
        <v>246</v>
      </c>
      <c r="Q13" s="132" t="s">
        <v>246</v>
      </c>
      <c r="R13" s="131" t="s">
        <v>246</v>
      </c>
      <c r="S13" s="131" t="s">
        <v>246</v>
      </c>
      <c r="T13" s="117"/>
      <c r="U13" s="131" t="s">
        <v>246</v>
      </c>
      <c r="V13" s="131" t="s">
        <v>246</v>
      </c>
      <c r="W13" s="131" t="s">
        <v>246</v>
      </c>
      <c r="X13" s="131" t="s">
        <v>246</v>
      </c>
      <c r="Y13" s="132" t="s">
        <v>246</v>
      </c>
      <c r="Z13" s="131" t="s">
        <v>246</v>
      </c>
      <c r="AA13" s="131" t="s">
        <v>246</v>
      </c>
      <c r="AB13" s="133" t="s">
        <v>246</v>
      </c>
      <c r="AC13" s="131" t="s">
        <v>246</v>
      </c>
      <c r="AD13" s="131" t="s">
        <v>246</v>
      </c>
      <c r="AE13" s="131" t="s">
        <v>248</v>
      </c>
      <c r="AF13" s="131" t="s">
        <v>246</v>
      </c>
      <c r="AG13" s="132" t="s">
        <v>246</v>
      </c>
      <c r="AH13" s="131" t="s">
        <v>246</v>
      </c>
      <c r="AI13" s="131" t="s">
        <v>250</v>
      </c>
      <c r="AJ13" s="131" t="s">
        <v>246</v>
      </c>
      <c r="AK13" s="133" t="s">
        <v>246</v>
      </c>
      <c r="AL13" s="131" t="s">
        <v>246</v>
      </c>
      <c r="AM13" s="131" t="s">
        <v>246</v>
      </c>
      <c r="AN13" s="131"/>
      <c r="AO13" s="131" t="s">
        <v>246</v>
      </c>
      <c r="AP13" s="132" t="s">
        <v>246</v>
      </c>
      <c r="AQ13" s="131"/>
      <c r="AR13" s="133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</row>
    <row r="14" spans="1:58" x14ac:dyDescent="0.25">
      <c r="A14" s="236" t="s">
        <v>220</v>
      </c>
      <c r="B14" s="246">
        <f t="shared" si="0"/>
        <v>0</v>
      </c>
      <c r="C14" s="247">
        <f t="shared" si="1"/>
        <v>0</v>
      </c>
      <c r="D14" s="248">
        <f t="shared" si="2"/>
        <v>0</v>
      </c>
      <c r="E14" s="387"/>
      <c r="F14" s="387"/>
      <c r="G14" s="387"/>
      <c r="H14" s="388"/>
      <c r="I14" s="383"/>
      <c r="J14" s="384"/>
      <c r="K14" s="384"/>
      <c r="L14" s="385"/>
      <c r="M14" s="383"/>
      <c r="N14" s="384"/>
      <c r="O14" s="384"/>
      <c r="P14" s="385"/>
      <c r="Q14" s="383"/>
      <c r="R14" s="384"/>
      <c r="S14" s="384"/>
      <c r="T14" s="386"/>
      <c r="U14" s="384"/>
      <c r="V14" s="384"/>
      <c r="W14" s="384"/>
      <c r="X14" s="384"/>
      <c r="Y14" s="383"/>
      <c r="Z14" s="384"/>
      <c r="AA14" s="384"/>
      <c r="AB14" s="385"/>
      <c r="AC14" s="384"/>
      <c r="AD14" s="384"/>
      <c r="AE14" s="384"/>
      <c r="AF14" s="384"/>
      <c r="AG14" s="383"/>
      <c r="AH14" s="384"/>
      <c r="AI14" s="384"/>
      <c r="AJ14" s="384"/>
      <c r="AK14" s="385"/>
      <c r="AL14" s="384"/>
      <c r="AM14" s="384"/>
      <c r="AN14" s="384"/>
      <c r="AO14" s="384"/>
      <c r="AP14" s="383"/>
      <c r="AQ14" s="384"/>
      <c r="AR14" s="385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</row>
    <row r="15" spans="1:58" x14ac:dyDescent="0.25">
      <c r="A15" s="238" t="s">
        <v>70</v>
      </c>
      <c r="B15" s="246">
        <f>COUNTIF(E15:AR15,"P")+COUNTIF(E15:AR15,"S")</f>
        <v>30</v>
      </c>
      <c r="C15" s="247">
        <f>COUNTIF(E15:AR15,"F")+COUNTIF(E15:AR15,"UM")+COUNTIF(E15:AR15,"AS")</f>
        <v>1</v>
      </c>
      <c r="D15" s="248">
        <f>COUNTIF(E15:AR15,"L")</f>
        <v>3</v>
      </c>
      <c r="E15" s="139"/>
      <c r="F15" s="139"/>
      <c r="G15" s="139"/>
      <c r="H15" s="140"/>
      <c r="I15" s="132" t="s">
        <v>246</v>
      </c>
      <c r="J15" s="131" t="s">
        <v>246</v>
      </c>
      <c r="K15" s="131" t="s">
        <v>246</v>
      </c>
      <c r="L15" s="133" t="s">
        <v>246</v>
      </c>
      <c r="M15" s="132" t="s">
        <v>246</v>
      </c>
      <c r="N15" s="131" t="s">
        <v>246</v>
      </c>
      <c r="O15" s="131" t="s">
        <v>246</v>
      </c>
      <c r="P15" s="133" t="s">
        <v>246</v>
      </c>
      <c r="Q15" s="142" t="s">
        <v>246</v>
      </c>
      <c r="R15" s="141" t="s">
        <v>247</v>
      </c>
      <c r="S15" s="141" t="s">
        <v>246</v>
      </c>
      <c r="T15" s="133" t="s">
        <v>246</v>
      </c>
      <c r="U15" s="141" t="s">
        <v>246</v>
      </c>
      <c r="V15" s="141" t="s">
        <v>246</v>
      </c>
      <c r="W15" s="141" t="s">
        <v>246</v>
      </c>
      <c r="X15" s="141" t="s">
        <v>246</v>
      </c>
      <c r="Y15" s="132" t="s">
        <v>246</v>
      </c>
      <c r="Z15" s="131" t="s">
        <v>246</v>
      </c>
      <c r="AA15" s="131" t="s">
        <v>246</v>
      </c>
      <c r="AB15" s="133" t="s">
        <v>246</v>
      </c>
      <c r="AC15" s="131" t="s">
        <v>246</v>
      </c>
      <c r="AD15" s="131" t="s">
        <v>246</v>
      </c>
      <c r="AE15" s="131" t="s">
        <v>249</v>
      </c>
      <c r="AF15" s="131" t="s">
        <v>246</v>
      </c>
      <c r="AG15" s="132" t="s">
        <v>246</v>
      </c>
      <c r="AH15" s="131" t="s">
        <v>39</v>
      </c>
      <c r="AI15" s="131" t="s">
        <v>246</v>
      </c>
      <c r="AJ15" s="131" t="s">
        <v>246</v>
      </c>
      <c r="AK15" s="133" t="s">
        <v>246</v>
      </c>
      <c r="AL15" s="131" t="s">
        <v>249</v>
      </c>
      <c r="AM15" s="131" t="s">
        <v>246</v>
      </c>
      <c r="AN15" s="131"/>
      <c r="AO15" s="131" t="s">
        <v>249</v>
      </c>
      <c r="AP15" s="132" t="s">
        <v>246</v>
      </c>
      <c r="AQ15" s="131" t="s">
        <v>246</v>
      </c>
      <c r="AR15" s="133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</row>
    <row r="16" spans="1:58" x14ac:dyDescent="0.25">
      <c r="A16" s="238" t="s">
        <v>222</v>
      </c>
      <c r="B16" s="246">
        <f t="shared" si="0"/>
        <v>31</v>
      </c>
      <c r="C16" s="247">
        <f t="shared" si="1"/>
        <v>1</v>
      </c>
      <c r="D16" s="248">
        <f t="shared" si="2"/>
        <v>0</v>
      </c>
      <c r="E16" s="139"/>
      <c r="F16" s="139"/>
      <c r="G16" s="139"/>
      <c r="H16" s="140"/>
      <c r="I16" s="132" t="s">
        <v>246</v>
      </c>
      <c r="J16" s="131" t="s">
        <v>246</v>
      </c>
      <c r="K16" s="131" t="s">
        <v>246</v>
      </c>
      <c r="L16" s="133" t="s">
        <v>246</v>
      </c>
      <c r="M16" s="132" t="s">
        <v>246</v>
      </c>
      <c r="N16" s="131" t="s">
        <v>246</v>
      </c>
      <c r="O16" s="131" t="s">
        <v>246</v>
      </c>
      <c r="P16" s="133" t="s">
        <v>246</v>
      </c>
      <c r="Q16" s="132" t="s">
        <v>246</v>
      </c>
      <c r="R16" s="131" t="s">
        <v>246</v>
      </c>
      <c r="S16" s="131" t="s">
        <v>246</v>
      </c>
      <c r="T16" s="117"/>
      <c r="U16" s="131" t="s">
        <v>246</v>
      </c>
      <c r="V16" s="131" t="s">
        <v>246</v>
      </c>
      <c r="W16" s="131" t="s">
        <v>246</v>
      </c>
      <c r="X16" s="131" t="s">
        <v>246</v>
      </c>
      <c r="Y16" s="132" t="s">
        <v>246</v>
      </c>
      <c r="Z16" s="131" t="s">
        <v>246</v>
      </c>
      <c r="AA16" s="131" t="s">
        <v>246</v>
      </c>
      <c r="AB16" s="133" t="s">
        <v>246</v>
      </c>
      <c r="AC16" s="131" t="s">
        <v>246</v>
      </c>
      <c r="AD16" s="131" t="s">
        <v>246</v>
      </c>
      <c r="AE16" s="131" t="s">
        <v>246</v>
      </c>
      <c r="AF16" s="131" t="s">
        <v>247</v>
      </c>
      <c r="AG16" s="132" t="s">
        <v>246</v>
      </c>
      <c r="AH16" s="131" t="s">
        <v>246</v>
      </c>
      <c r="AI16" s="131" t="s">
        <v>246</v>
      </c>
      <c r="AJ16" s="131" t="s">
        <v>246</v>
      </c>
      <c r="AK16" s="133" t="s">
        <v>246</v>
      </c>
      <c r="AL16" s="131" t="s">
        <v>246</v>
      </c>
      <c r="AM16" s="131" t="s">
        <v>246</v>
      </c>
      <c r="AN16" s="131"/>
      <c r="AO16" s="131" t="s">
        <v>246</v>
      </c>
      <c r="AP16" s="132" t="s">
        <v>246</v>
      </c>
      <c r="AQ16" s="131"/>
      <c r="AR16" s="133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</row>
    <row r="17" spans="1:68" x14ac:dyDescent="0.25">
      <c r="A17" s="238" t="s">
        <v>20</v>
      </c>
      <c r="B17" s="246">
        <f t="shared" si="0"/>
        <v>0</v>
      </c>
      <c r="C17" s="247">
        <f t="shared" si="1"/>
        <v>0</v>
      </c>
      <c r="D17" s="248">
        <f t="shared" si="2"/>
        <v>0</v>
      </c>
      <c r="E17" s="381"/>
      <c r="F17" s="381"/>
      <c r="G17" s="381"/>
      <c r="H17" s="382"/>
      <c r="I17" s="383"/>
      <c r="J17" s="384"/>
      <c r="K17" s="384"/>
      <c r="L17" s="385"/>
      <c r="M17" s="383"/>
      <c r="N17" s="384"/>
      <c r="O17" s="384"/>
      <c r="P17" s="385"/>
      <c r="Q17" s="383"/>
      <c r="R17" s="384"/>
      <c r="S17" s="384"/>
      <c r="T17" s="386"/>
      <c r="U17" s="384"/>
      <c r="V17" s="384"/>
      <c r="W17" s="384"/>
      <c r="X17" s="384"/>
      <c r="Y17" s="383"/>
      <c r="Z17" s="384"/>
      <c r="AA17" s="384"/>
      <c r="AB17" s="385"/>
      <c r="AC17" s="384"/>
      <c r="AD17" s="384"/>
      <c r="AE17" s="384"/>
      <c r="AF17" s="384"/>
      <c r="AG17" s="383"/>
      <c r="AH17" s="384"/>
      <c r="AI17" s="384"/>
      <c r="AJ17" s="384"/>
      <c r="AK17" s="385"/>
      <c r="AL17" s="384"/>
      <c r="AM17" s="384"/>
      <c r="AN17" s="384"/>
      <c r="AO17" s="384"/>
      <c r="AP17" s="383"/>
      <c r="AQ17" s="384"/>
      <c r="AR17" s="385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</row>
    <row r="18" spans="1:68" x14ac:dyDescent="0.25">
      <c r="A18" s="237" t="s">
        <v>224</v>
      </c>
      <c r="B18" s="246">
        <f t="shared" si="0"/>
        <v>30</v>
      </c>
      <c r="C18" s="247">
        <f t="shared" si="1"/>
        <v>2</v>
      </c>
      <c r="D18" s="248">
        <f t="shared" si="2"/>
        <v>0</v>
      </c>
      <c r="E18" s="116"/>
      <c r="F18" s="116"/>
      <c r="G18" s="116"/>
      <c r="H18" s="117"/>
      <c r="I18" s="132" t="s">
        <v>246</v>
      </c>
      <c r="J18" s="131" t="s">
        <v>246</v>
      </c>
      <c r="K18" s="131" t="s">
        <v>246</v>
      </c>
      <c r="L18" s="133" t="s">
        <v>246</v>
      </c>
      <c r="M18" s="132" t="s">
        <v>246</v>
      </c>
      <c r="N18" s="131" t="s">
        <v>246</v>
      </c>
      <c r="O18" s="131" t="s">
        <v>246</v>
      </c>
      <c r="P18" s="133" t="s">
        <v>247</v>
      </c>
      <c r="Q18" s="132" t="s">
        <v>246</v>
      </c>
      <c r="R18" s="131" t="s">
        <v>246</v>
      </c>
      <c r="S18" s="131" t="s">
        <v>246</v>
      </c>
      <c r="T18" s="117"/>
      <c r="U18" s="131" t="s">
        <v>246</v>
      </c>
      <c r="V18" s="131" t="s">
        <v>246</v>
      </c>
      <c r="W18" s="131" t="s">
        <v>246</v>
      </c>
      <c r="X18" s="131"/>
      <c r="Y18" s="132" t="s">
        <v>247</v>
      </c>
      <c r="Z18" s="131" t="s">
        <v>246</v>
      </c>
      <c r="AA18" s="131" t="s">
        <v>246</v>
      </c>
      <c r="AB18" s="133" t="s">
        <v>246</v>
      </c>
      <c r="AC18" s="131"/>
      <c r="AD18" s="131" t="s">
        <v>246</v>
      </c>
      <c r="AE18" s="131" t="s">
        <v>246</v>
      </c>
      <c r="AF18" s="131" t="s">
        <v>246</v>
      </c>
      <c r="AG18" s="132" t="s">
        <v>246</v>
      </c>
      <c r="AH18" s="131" t="s">
        <v>246</v>
      </c>
      <c r="AI18" s="131" t="s">
        <v>246</v>
      </c>
      <c r="AJ18" s="131" t="s">
        <v>246</v>
      </c>
      <c r="AK18" s="133" t="s">
        <v>246</v>
      </c>
      <c r="AL18" s="131" t="s">
        <v>246</v>
      </c>
      <c r="AM18" s="131" t="s">
        <v>246</v>
      </c>
      <c r="AN18" s="131"/>
      <c r="AO18" s="131" t="s">
        <v>246</v>
      </c>
      <c r="AP18" s="132" t="s">
        <v>246</v>
      </c>
      <c r="AQ18" s="131" t="s">
        <v>246</v>
      </c>
      <c r="AR18" s="133" t="s">
        <v>246</v>
      </c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</row>
    <row r="19" spans="1:68" x14ac:dyDescent="0.25">
      <c r="A19" s="236" t="s">
        <v>225</v>
      </c>
      <c r="B19" s="246">
        <f t="shared" si="0"/>
        <v>28</v>
      </c>
      <c r="C19" s="247">
        <f t="shared" si="1"/>
        <v>4</v>
      </c>
      <c r="D19" s="248">
        <f t="shared" si="2"/>
        <v>0</v>
      </c>
      <c r="E19" s="128"/>
      <c r="F19" s="128"/>
      <c r="G19" s="128"/>
      <c r="H19" s="129"/>
      <c r="I19" s="132" t="s">
        <v>247</v>
      </c>
      <c r="J19" s="131" t="s">
        <v>246</v>
      </c>
      <c r="K19" s="131" t="s">
        <v>246</v>
      </c>
      <c r="L19" s="133" t="s">
        <v>246</v>
      </c>
      <c r="M19" s="132" t="s">
        <v>247</v>
      </c>
      <c r="N19" s="131" t="s">
        <v>246</v>
      </c>
      <c r="O19" s="131" t="s">
        <v>246</v>
      </c>
      <c r="P19" s="133" t="s">
        <v>246</v>
      </c>
      <c r="Q19" s="132" t="s">
        <v>246</v>
      </c>
      <c r="R19" s="131" t="s">
        <v>246</v>
      </c>
      <c r="S19" s="141" t="s">
        <v>246</v>
      </c>
      <c r="T19" s="133" t="s">
        <v>246</v>
      </c>
      <c r="U19" s="131" t="s">
        <v>246</v>
      </c>
      <c r="V19" s="141" t="s">
        <v>246</v>
      </c>
      <c r="W19" s="141" t="s">
        <v>246</v>
      </c>
      <c r="X19" s="131" t="s">
        <v>246</v>
      </c>
      <c r="Y19" s="132" t="s">
        <v>246</v>
      </c>
      <c r="Z19" s="131" t="s">
        <v>246</v>
      </c>
      <c r="AA19" s="131" t="s">
        <v>246</v>
      </c>
      <c r="AB19" s="133" t="s">
        <v>246</v>
      </c>
      <c r="AC19" s="131" t="s">
        <v>246</v>
      </c>
      <c r="AD19" s="131" t="s">
        <v>247</v>
      </c>
      <c r="AE19" s="131" t="s">
        <v>246</v>
      </c>
      <c r="AF19" s="131" t="s">
        <v>246</v>
      </c>
      <c r="AG19" s="132" t="s">
        <v>246</v>
      </c>
      <c r="AH19" s="131" t="s">
        <v>246</v>
      </c>
      <c r="AI19" s="131" t="s">
        <v>248</v>
      </c>
      <c r="AJ19" s="131" t="s">
        <v>246</v>
      </c>
      <c r="AK19" s="133" t="s">
        <v>246</v>
      </c>
      <c r="AL19" s="131"/>
      <c r="AM19" s="131" t="s">
        <v>246</v>
      </c>
      <c r="AN19" s="131"/>
      <c r="AO19" s="131" t="s">
        <v>247</v>
      </c>
      <c r="AP19" s="132" t="s">
        <v>246</v>
      </c>
      <c r="AQ19" s="131"/>
      <c r="AR19" s="133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68" x14ac:dyDescent="0.25">
      <c r="A20" s="238" t="s">
        <v>226</v>
      </c>
      <c r="B20" s="246">
        <f t="shared" si="0"/>
        <v>30</v>
      </c>
      <c r="C20" s="247">
        <f t="shared" si="1"/>
        <v>0</v>
      </c>
      <c r="D20" s="248">
        <f t="shared" si="2"/>
        <v>0</v>
      </c>
      <c r="E20" s="139"/>
      <c r="F20" s="139"/>
      <c r="G20" s="139"/>
      <c r="H20" s="140"/>
      <c r="I20" s="132" t="s">
        <v>246</v>
      </c>
      <c r="J20" s="131" t="s">
        <v>246</v>
      </c>
      <c r="K20" s="131" t="s">
        <v>246</v>
      </c>
      <c r="L20" s="133" t="s">
        <v>246</v>
      </c>
      <c r="M20" s="132" t="s">
        <v>246</v>
      </c>
      <c r="N20" s="131"/>
      <c r="O20" s="131" t="s">
        <v>246</v>
      </c>
      <c r="P20" s="133" t="s">
        <v>246</v>
      </c>
      <c r="Q20" s="132" t="s">
        <v>246</v>
      </c>
      <c r="R20" s="131"/>
      <c r="S20" s="131" t="s">
        <v>246</v>
      </c>
      <c r="T20" s="133" t="s">
        <v>246</v>
      </c>
      <c r="U20" s="131" t="s">
        <v>246</v>
      </c>
      <c r="V20" s="131" t="s">
        <v>246</v>
      </c>
      <c r="W20" s="131" t="s">
        <v>246</v>
      </c>
      <c r="X20" s="131" t="s">
        <v>246</v>
      </c>
      <c r="Y20" s="132" t="s">
        <v>246</v>
      </c>
      <c r="Z20" s="131" t="s">
        <v>246</v>
      </c>
      <c r="AA20" s="131" t="s">
        <v>246</v>
      </c>
      <c r="AB20" s="133"/>
      <c r="AC20" s="131" t="s">
        <v>246</v>
      </c>
      <c r="AD20" s="131" t="s">
        <v>246</v>
      </c>
      <c r="AE20" s="131" t="s">
        <v>246</v>
      </c>
      <c r="AF20" s="131" t="s">
        <v>248</v>
      </c>
      <c r="AG20" s="132" t="s">
        <v>246</v>
      </c>
      <c r="AH20" s="131" t="s">
        <v>246</v>
      </c>
      <c r="AI20" s="131" t="s">
        <v>246</v>
      </c>
      <c r="AJ20" s="131" t="s">
        <v>246</v>
      </c>
      <c r="AK20" s="133" t="s">
        <v>246</v>
      </c>
      <c r="AL20" s="131" t="s">
        <v>246</v>
      </c>
      <c r="AM20" s="131" t="s">
        <v>246</v>
      </c>
      <c r="AN20" s="131"/>
      <c r="AO20" s="131" t="s">
        <v>246</v>
      </c>
      <c r="AP20" s="132" t="s">
        <v>246</v>
      </c>
      <c r="AQ20" s="131"/>
      <c r="AR20" s="133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68" x14ac:dyDescent="0.25">
      <c r="A21" s="238" t="s">
        <v>227</v>
      </c>
      <c r="B21" s="246">
        <f t="shared" si="0"/>
        <v>0</v>
      </c>
      <c r="C21" s="247">
        <f t="shared" si="1"/>
        <v>0</v>
      </c>
      <c r="D21" s="248">
        <f t="shared" si="2"/>
        <v>0</v>
      </c>
      <c r="E21" s="134"/>
      <c r="F21" s="134"/>
      <c r="G21" s="134"/>
      <c r="H21" s="135"/>
      <c r="I21" s="136"/>
      <c r="J21" s="137"/>
      <c r="K21" s="137"/>
      <c r="L21" s="138"/>
      <c r="M21" s="136"/>
      <c r="N21" s="137"/>
      <c r="O21" s="137"/>
      <c r="P21" s="138"/>
      <c r="Q21" s="136"/>
      <c r="R21" s="137"/>
      <c r="S21" s="137"/>
      <c r="T21" s="135"/>
      <c r="U21" s="137"/>
      <c r="V21" s="137"/>
      <c r="W21" s="137"/>
      <c r="X21" s="137"/>
      <c r="Y21" s="136"/>
      <c r="Z21" s="137"/>
      <c r="AA21" s="137"/>
      <c r="AB21" s="138"/>
      <c r="AC21" s="137"/>
      <c r="AD21" s="137"/>
      <c r="AE21" s="137"/>
      <c r="AF21" s="137"/>
      <c r="AG21" s="136"/>
      <c r="AH21" s="137"/>
      <c r="AI21" s="137"/>
      <c r="AJ21" s="137"/>
      <c r="AK21" s="138"/>
      <c r="AL21" s="137"/>
      <c r="AM21" s="137"/>
      <c r="AN21" s="137"/>
      <c r="AO21" s="137"/>
      <c r="AP21" s="136"/>
      <c r="AQ21" s="137"/>
      <c r="AR21" s="138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</row>
    <row r="22" spans="1:68" x14ac:dyDescent="0.25">
      <c r="A22" s="238" t="s">
        <v>228</v>
      </c>
      <c r="B22" s="246">
        <f t="shared" si="0"/>
        <v>33</v>
      </c>
      <c r="C22" s="247">
        <f t="shared" si="1"/>
        <v>1</v>
      </c>
      <c r="D22" s="248">
        <f t="shared" si="2"/>
        <v>0</v>
      </c>
      <c r="E22" s="139"/>
      <c r="F22" s="139"/>
      <c r="G22" s="139"/>
      <c r="H22" s="140"/>
      <c r="I22" s="132" t="s">
        <v>246</v>
      </c>
      <c r="J22" s="131" t="s">
        <v>246</v>
      </c>
      <c r="K22" s="131" t="s">
        <v>246</v>
      </c>
      <c r="L22" s="133" t="s">
        <v>246</v>
      </c>
      <c r="M22" s="132" t="s">
        <v>246</v>
      </c>
      <c r="N22" s="131" t="s">
        <v>246</v>
      </c>
      <c r="O22" s="131" t="s">
        <v>246</v>
      </c>
      <c r="P22" s="133" t="s">
        <v>246</v>
      </c>
      <c r="Q22" s="142" t="s">
        <v>246</v>
      </c>
      <c r="R22" s="141" t="s">
        <v>246</v>
      </c>
      <c r="S22" s="141" t="s">
        <v>246</v>
      </c>
      <c r="T22" s="133" t="s">
        <v>246</v>
      </c>
      <c r="U22" s="141" t="s">
        <v>246</v>
      </c>
      <c r="V22" s="141" t="s">
        <v>246</v>
      </c>
      <c r="W22" s="141" t="s">
        <v>246</v>
      </c>
      <c r="X22" s="141" t="s">
        <v>246</v>
      </c>
      <c r="Y22" s="132" t="s">
        <v>246</v>
      </c>
      <c r="Z22" s="131" t="s">
        <v>246</v>
      </c>
      <c r="AA22" s="131" t="s">
        <v>246</v>
      </c>
      <c r="AB22" s="133" t="s">
        <v>246</v>
      </c>
      <c r="AC22" s="131" t="s">
        <v>246</v>
      </c>
      <c r="AD22" s="131" t="s">
        <v>246</v>
      </c>
      <c r="AE22" s="131" t="s">
        <v>246</v>
      </c>
      <c r="AF22" s="131" t="s">
        <v>246</v>
      </c>
      <c r="AG22" s="132" t="s">
        <v>246</v>
      </c>
      <c r="AH22" s="131" t="s">
        <v>247</v>
      </c>
      <c r="AI22" s="131" t="s">
        <v>246</v>
      </c>
      <c r="AJ22" s="131" t="s">
        <v>246</v>
      </c>
      <c r="AK22" s="133" t="s">
        <v>246</v>
      </c>
      <c r="AL22" s="131" t="s">
        <v>246</v>
      </c>
      <c r="AM22" s="131" t="s">
        <v>246</v>
      </c>
      <c r="AN22" s="131"/>
      <c r="AO22" s="131" t="s">
        <v>246</v>
      </c>
      <c r="AP22" s="132" t="s">
        <v>246</v>
      </c>
      <c r="AQ22" s="131" t="s">
        <v>246</v>
      </c>
      <c r="AR22" s="133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</row>
    <row r="23" spans="1:68" x14ac:dyDescent="0.25">
      <c r="A23" s="238" t="s">
        <v>230</v>
      </c>
      <c r="B23" s="246">
        <f t="shared" si="0"/>
        <v>31</v>
      </c>
      <c r="C23" s="247">
        <f t="shared" si="1"/>
        <v>1</v>
      </c>
      <c r="D23" s="248">
        <f t="shared" si="2"/>
        <v>0</v>
      </c>
      <c r="E23" s="139"/>
      <c r="F23" s="139"/>
      <c r="G23" s="139"/>
      <c r="H23" s="140"/>
      <c r="I23" s="132" t="s">
        <v>246</v>
      </c>
      <c r="J23" s="131" t="s">
        <v>246</v>
      </c>
      <c r="K23" s="131" t="s">
        <v>246</v>
      </c>
      <c r="L23" s="133" t="s">
        <v>246</v>
      </c>
      <c r="M23" s="132" t="s">
        <v>246</v>
      </c>
      <c r="N23" s="131" t="s">
        <v>246</v>
      </c>
      <c r="O23" s="131" t="s">
        <v>246</v>
      </c>
      <c r="P23" s="133" t="s">
        <v>246</v>
      </c>
      <c r="Q23" s="132" t="s">
        <v>246</v>
      </c>
      <c r="R23" s="131" t="s">
        <v>247</v>
      </c>
      <c r="S23" s="131" t="s">
        <v>246</v>
      </c>
      <c r="T23" s="133" t="s">
        <v>246</v>
      </c>
      <c r="U23" s="131" t="s">
        <v>246</v>
      </c>
      <c r="V23" s="141" t="s">
        <v>246</v>
      </c>
      <c r="W23" s="131" t="s">
        <v>246</v>
      </c>
      <c r="X23" s="131" t="s">
        <v>246</v>
      </c>
      <c r="Y23" s="132" t="s">
        <v>246</v>
      </c>
      <c r="Z23" s="131" t="s">
        <v>246</v>
      </c>
      <c r="AA23" s="131" t="s">
        <v>246</v>
      </c>
      <c r="AB23" s="133" t="s">
        <v>246</v>
      </c>
      <c r="AC23" s="131" t="s">
        <v>246</v>
      </c>
      <c r="AD23" s="131" t="s">
        <v>246</v>
      </c>
      <c r="AE23" s="131" t="s">
        <v>246</v>
      </c>
      <c r="AF23" s="131" t="s">
        <v>246</v>
      </c>
      <c r="AG23" s="132" t="s">
        <v>246</v>
      </c>
      <c r="AH23" s="131" t="s">
        <v>246</v>
      </c>
      <c r="AI23" s="131" t="s">
        <v>248</v>
      </c>
      <c r="AJ23" s="131" t="s">
        <v>246</v>
      </c>
      <c r="AK23" s="133" t="s">
        <v>246</v>
      </c>
      <c r="AL23" s="131"/>
      <c r="AM23" s="131" t="s">
        <v>246</v>
      </c>
      <c r="AN23" s="131"/>
      <c r="AO23" s="131" t="s">
        <v>246</v>
      </c>
      <c r="AP23" s="132" t="s">
        <v>246</v>
      </c>
      <c r="AQ23" s="131"/>
      <c r="AR23" s="133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</row>
    <row r="24" spans="1:68" s="10" customFormat="1" ht="15.75" thickBot="1" x14ac:dyDescent="0.3">
      <c r="A24" s="239" t="s">
        <v>40</v>
      </c>
      <c r="B24" s="249">
        <f t="shared" si="0"/>
        <v>26</v>
      </c>
      <c r="C24" s="250">
        <f t="shared" si="1"/>
        <v>0</v>
      </c>
      <c r="D24" s="251">
        <f t="shared" si="2"/>
        <v>0</v>
      </c>
      <c r="E24" s="144"/>
      <c r="F24" s="144"/>
      <c r="G24" s="144"/>
      <c r="H24" s="145"/>
      <c r="I24" s="146"/>
      <c r="J24" s="147" t="s">
        <v>246</v>
      </c>
      <c r="K24" s="147" t="s">
        <v>246</v>
      </c>
      <c r="L24" s="148" t="s">
        <v>246</v>
      </c>
      <c r="M24" s="146"/>
      <c r="N24" s="147" t="s">
        <v>246</v>
      </c>
      <c r="O24" s="147" t="s">
        <v>246</v>
      </c>
      <c r="P24" s="148" t="s">
        <v>246</v>
      </c>
      <c r="Q24" s="146"/>
      <c r="R24" s="147" t="s">
        <v>246</v>
      </c>
      <c r="S24" s="147" t="s">
        <v>246</v>
      </c>
      <c r="T24" s="148" t="s">
        <v>246</v>
      </c>
      <c r="U24" s="149" t="s">
        <v>246</v>
      </c>
      <c r="V24" s="147" t="s">
        <v>246</v>
      </c>
      <c r="W24" s="147"/>
      <c r="X24" s="147"/>
      <c r="Y24" s="146" t="s">
        <v>246</v>
      </c>
      <c r="Z24" s="147" t="s">
        <v>246</v>
      </c>
      <c r="AA24" s="147" t="s">
        <v>246</v>
      </c>
      <c r="AB24" s="148"/>
      <c r="AC24" s="147" t="s">
        <v>246</v>
      </c>
      <c r="AD24" s="147" t="s">
        <v>246</v>
      </c>
      <c r="AE24" s="147" t="s">
        <v>246</v>
      </c>
      <c r="AF24" s="147" t="s">
        <v>246</v>
      </c>
      <c r="AG24" s="146" t="s">
        <v>246</v>
      </c>
      <c r="AH24" s="147" t="s">
        <v>246</v>
      </c>
      <c r="AI24" s="147" t="s">
        <v>246</v>
      </c>
      <c r="AJ24" s="147" t="s">
        <v>246</v>
      </c>
      <c r="AK24" s="148"/>
      <c r="AL24" s="147"/>
      <c r="AM24" s="147" t="s">
        <v>246</v>
      </c>
      <c r="AN24" s="147"/>
      <c r="AO24" s="147" t="s">
        <v>246</v>
      </c>
      <c r="AP24" s="146" t="s">
        <v>246</v>
      </c>
      <c r="AQ24" s="147" t="s">
        <v>246</v>
      </c>
      <c r="AR24" s="148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</row>
    <row r="25" spans="1:68" ht="15.95" customHeight="1" thickBot="1" x14ac:dyDescent="0.3">
      <c r="A25" s="150"/>
      <c r="B25" s="150"/>
      <c r="C25" s="150"/>
      <c r="D25" s="150"/>
      <c r="E25" s="128"/>
      <c r="F25" s="128"/>
      <c r="G25" s="128"/>
      <c r="H25" s="128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2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</row>
    <row r="26" spans="1:68" ht="21" x14ac:dyDescent="0.25">
      <c r="A26" s="240">
        <v>2014</v>
      </c>
      <c r="B26" s="566" t="s">
        <v>67</v>
      </c>
      <c r="C26" s="572" t="s">
        <v>68</v>
      </c>
      <c r="D26" s="568" t="s">
        <v>44</v>
      </c>
      <c r="E26" s="565" t="s">
        <v>236</v>
      </c>
      <c r="F26" s="563"/>
      <c r="G26" s="563"/>
      <c r="H26" s="564"/>
      <c r="I26" s="565" t="s">
        <v>237</v>
      </c>
      <c r="J26" s="563"/>
      <c r="K26" s="563"/>
      <c r="L26" s="575"/>
      <c r="M26" s="562" t="s">
        <v>238</v>
      </c>
      <c r="N26" s="563"/>
      <c r="O26" s="563"/>
      <c r="P26" s="563"/>
      <c r="Q26" s="564"/>
      <c r="R26" s="562" t="s">
        <v>239</v>
      </c>
      <c r="S26" s="563"/>
      <c r="T26" s="563"/>
      <c r="U26" s="564"/>
      <c r="V26" s="565" t="s">
        <v>240</v>
      </c>
      <c r="W26" s="563"/>
      <c r="X26" s="563"/>
      <c r="Y26" s="564"/>
      <c r="Z26" s="151"/>
      <c r="AA26" s="151"/>
      <c r="AB26" s="151"/>
      <c r="AC26" s="151"/>
      <c r="AD26" s="151"/>
      <c r="AE26" s="558"/>
      <c r="AF26" s="558"/>
      <c r="AG26" s="558"/>
      <c r="AH26" s="558"/>
      <c r="AI26" s="558"/>
      <c r="AJ26" s="558"/>
      <c r="AK26" s="558"/>
      <c r="AL26" s="558"/>
      <c r="AM26" s="558"/>
      <c r="AN26" s="558"/>
      <c r="AO26" s="558"/>
      <c r="AP26" s="558"/>
      <c r="AQ26" s="558"/>
      <c r="AR26" s="558"/>
      <c r="AS26" s="558"/>
      <c r="AT26" s="558"/>
      <c r="AU26" s="558"/>
      <c r="AV26" s="112"/>
      <c r="AW26" s="112"/>
      <c r="AX26" s="112"/>
      <c r="AY26" s="107"/>
      <c r="AZ26" s="107"/>
      <c r="BA26" s="107"/>
      <c r="BB26" s="107"/>
      <c r="BC26" s="107"/>
      <c r="BD26" s="107"/>
      <c r="BE26" s="107"/>
      <c r="BF26" s="107"/>
    </row>
    <row r="27" spans="1:68" ht="14.1" customHeight="1" thickBot="1" x14ac:dyDescent="0.3">
      <c r="A27" s="241" t="s">
        <v>66</v>
      </c>
      <c r="B27" s="570"/>
      <c r="C27" s="574"/>
      <c r="D27" s="571"/>
      <c r="E27" s="230">
        <v>5</v>
      </c>
      <c r="F27" s="230">
        <v>12</v>
      </c>
      <c r="G27" s="230">
        <v>19</v>
      </c>
      <c r="H27" s="231">
        <v>26</v>
      </c>
      <c r="I27" s="230">
        <v>5</v>
      </c>
      <c r="J27" s="230">
        <v>12</v>
      </c>
      <c r="K27" s="230">
        <v>19</v>
      </c>
      <c r="L27" s="230">
        <v>26</v>
      </c>
      <c r="M27" s="229">
        <v>2</v>
      </c>
      <c r="N27" s="230">
        <v>9</v>
      </c>
      <c r="O27" s="230">
        <v>16</v>
      </c>
      <c r="P27" s="230">
        <v>23</v>
      </c>
      <c r="Q27" s="231">
        <v>30</v>
      </c>
      <c r="R27" s="229">
        <v>7</v>
      </c>
      <c r="S27" s="230">
        <v>14</v>
      </c>
      <c r="T27" s="230">
        <v>21</v>
      </c>
      <c r="U27" s="231">
        <v>28</v>
      </c>
      <c r="V27" s="230">
        <v>4</v>
      </c>
      <c r="W27" s="230">
        <v>11</v>
      </c>
      <c r="X27" s="230">
        <v>18</v>
      </c>
      <c r="Y27" s="231">
        <v>25</v>
      </c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12"/>
      <c r="AW27" s="112"/>
      <c r="AX27" s="112"/>
      <c r="AY27" s="107"/>
      <c r="AZ27" s="107"/>
      <c r="BA27" s="107"/>
      <c r="BB27" s="107"/>
      <c r="BC27" s="107"/>
      <c r="BD27" s="107"/>
      <c r="BE27" s="107"/>
      <c r="BF27" s="107"/>
    </row>
    <row r="28" spans="1:68" x14ac:dyDescent="0.25">
      <c r="A28" s="242" t="s">
        <v>214</v>
      </c>
      <c r="B28" s="252">
        <f>COUNTIF(E28:Y28,"P")+COUNTIF(E28:Y28,"S")</f>
        <v>15</v>
      </c>
      <c r="C28" s="253">
        <f>COUNTIF(E28:Y28,"F")+COUNTIF(E28:Y28,"UM")+COUNTIF(E28:Y28,"AS")</f>
        <v>2</v>
      </c>
      <c r="D28" s="254">
        <f>COUNTIF(E28:Y28,"L")</f>
        <v>0</v>
      </c>
      <c r="E28" s="115" t="s">
        <v>246</v>
      </c>
      <c r="F28" s="119" t="s">
        <v>246</v>
      </c>
      <c r="G28" s="119" t="s">
        <v>246</v>
      </c>
      <c r="H28" s="120" t="s">
        <v>246</v>
      </c>
      <c r="I28" s="119"/>
      <c r="J28" s="119" t="s">
        <v>246</v>
      </c>
      <c r="K28" s="119" t="s">
        <v>246</v>
      </c>
      <c r="L28" s="119" t="s">
        <v>246</v>
      </c>
      <c r="M28" s="118"/>
      <c r="N28" s="119" t="s">
        <v>246</v>
      </c>
      <c r="O28" s="119" t="s">
        <v>246</v>
      </c>
      <c r="P28" s="119" t="s">
        <v>246</v>
      </c>
      <c r="Q28" s="120"/>
      <c r="R28" s="118" t="s">
        <v>247</v>
      </c>
      <c r="S28" s="119" t="s">
        <v>246</v>
      </c>
      <c r="T28" s="119" t="s">
        <v>246</v>
      </c>
      <c r="U28" s="120" t="s">
        <v>246</v>
      </c>
      <c r="V28" s="119" t="s">
        <v>246</v>
      </c>
      <c r="W28" s="119" t="s">
        <v>246</v>
      </c>
      <c r="X28" s="119"/>
      <c r="Y28" s="120" t="s">
        <v>247</v>
      </c>
      <c r="Z28" s="150"/>
      <c r="AA28" s="153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54"/>
      <c r="BO28" s="154"/>
      <c r="BP28" s="154"/>
    </row>
    <row r="29" spans="1:68" x14ac:dyDescent="0.25">
      <c r="A29" s="237" t="s">
        <v>215</v>
      </c>
      <c r="B29" s="246">
        <f t="shared" ref="B29:B45" si="3">COUNTIF(E29:Y29,"P")+COUNTIF(E29:Y29,"S")</f>
        <v>13</v>
      </c>
      <c r="C29" s="247">
        <f t="shared" ref="C29:C45" si="4">COUNTIF(E29:Y29,"F")+COUNTIF(E29:Y29,"UM")+COUNTIF(E29:Y29,"AS")</f>
        <v>3</v>
      </c>
      <c r="D29" s="248">
        <f t="shared" ref="D29:D45" si="5">COUNTIF(E29:Y29,"L")</f>
        <v>0</v>
      </c>
      <c r="E29" s="131" t="s">
        <v>246</v>
      </c>
      <c r="F29" s="131" t="s">
        <v>246</v>
      </c>
      <c r="G29" s="131" t="s">
        <v>246</v>
      </c>
      <c r="H29" s="127"/>
      <c r="I29" s="131"/>
      <c r="J29" s="131" t="s">
        <v>246</v>
      </c>
      <c r="K29" s="131" t="s">
        <v>247</v>
      </c>
      <c r="L29" s="131" t="s">
        <v>248</v>
      </c>
      <c r="M29" s="132"/>
      <c r="N29" s="131" t="s">
        <v>246</v>
      </c>
      <c r="O29" s="131" t="s">
        <v>246</v>
      </c>
      <c r="P29" s="131" t="s">
        <v>246</v>
      </c>
      <c r="Q29" s="133"/>
      <c r="R29" s="132" t="s">
        <v>246</v>
      </c>
      <c r="S29" s="131" t="s">
        <v>246</v>
      </c>
      <c r="T29" s="131" t="s">
        <v>246</v>
      </c>
      <c r="U29" s="133" t="s">
        <v>247</v>
      </c>
      <c r="V29" s="126" t="s">
        <v>246</v>
      </c>
      <c r="W29" s="131" t="s">
        <v>247</v>
      </c>
      <c r="X29" s="131"/>
      <c r="Y29" s="133" t="s">
        <v>246</v>
      </c>
      <c r="Z29" s="150"/>
      <c r="AA29" s="151"/>
      <c r="AB29" s="151"/>
      <c r="AC29" s="151"/>
      <c r="AD29" s="153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3"/>
      <c r="AS29" s="151"/>
      <c r="AT29" s="151"/>
      <c r="AU29" s="151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54"/>
      <c r="BO29" s="154"/>
      <c r="BP29" s="154"/>
    </row>
    <row r="30" spans="1:68" x14ac:dyDescent="0.25">
      <c r="A30" s="237" t="s">
        <v>216</v>
      </c>
      <c r="B30" s="246">
        <f t="shared" si="3"/>
        <v>10</v>
      </c>
      <c r="C30" s="247">
        <f t="shared" si="4"/>
        <v>1</v>
      </c>
      <c r="D30" s="248">
        <f t="shared" si="5"/>
        <v>0</v>
      </c>
      <c r="E30" s="155" t="s">
        <v>246</v>
      </c>
      <c r="F30" s="155" t="s">
        <v>247</v>
      </c>
      <c r="G30" s="155" t="s">
        <v>246</v>
      </c>
      <c r="H30" s="156"/>
      <c r="I30" s="155"/>
      <c r="J30" s="151" t="s">
        <v>246</v>
      </c>
      <c r="K30" s="151" t="s">
        <v>246</v>
      </c>
      <c r="L30" s="151" t="s">
        <v>246</v>
      </c>
      <c r="M30" s="132"/>
      <c r="N30" s="151" t="s">
        <v>246</v>
      </c>
      <c r="O30" s="151"/>
      <c r="P30" s="151" t="s">
        <v>246</v>
      </c>
      <c r="Q30" s="157"/>
      <c r="R30" s="158"/>
      <c r="S30" s="151" t="s">
        <v>246</v>
      </c>
      <c r="T30" s="151"/>
      <c r="U30" s="157" t="s">
        <v>246</v>
      </c>
      <c r="V30" s="112"/>
      <c r="W30" s="151"/>
      <c r="X30" s="151"/>
      <c r="Y30" s="157" t="s">
        <v>246</v>
      </c>
      <c r="Z30" s="150"/>
      <c r="AA30" s="128"/>
      <c r="AB30" s="128"/>
      <c r="AC30" s="128"/>
      <c r="AD30" s="128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54"/>
      <c r="BO30" s="154"/>
      <c r="BP30" s="154"/>
    </row>
    <row r="31" spans="1:68" x14ac:dyDescent="0.25">
      <c r="A31" s="237" t="s">
        <v>41</v>
      </c>
      <c r="B31" s="246">
        <f t="shared" si="3"/>
        <v>12</v>
      </c>
      <c r="C31" s="247">
        <f t="shared" si="4"/>
        <v>2</v>
      </c>
      <c r="D31" s="248">
        <f t="shared" si="5"/>
        <v>0</v>
      </c>
      <c r="E31" s="134"/>
      <c r="F31" s="134"/>
      <c r="G31" s="134"/>
      <c r="H31" s="397"/>
      <c r="I31" s="137"/>
      <c r="J31" s="131" t="s">
        <v>246</v>
      </c>
      <c r="K31" s="131" t="s">
        <v>246</v>
      </c>
      <c r="L31" s="131" t="s">
        <v>246</v>
      </c>
      <c r="M31" s="132"/>
      <c r="N31" s="131" t="s">
        <v>246</v>
      </c>
      <c r="O31" s="131" t="s">
        <v>247</v>
      </c>
      <c r="P31" s="131" t="s">
        <v>246</v>
      </c>
      <c r="Q31" s="133"/>
      <c r="R31" s="132" t="s">
        <v>246</v>
      </c>
      <c r="S31" s="131" t="s">
        <v>246</v>
      </c>
      <c r="T31" s="131" t="s">
        <v>246</v>
      </c>
      <c r="U31" s="133" t="s">
        <v>246</v>
      </c>
      <c r="V31" s="131" t="s">
        <v>246</v>
      </c>
      <c r="W31" s="131" t="s">
        <v>247</v>
      </c>
      <c r="X31" s="131" t="s">
        <v>246</v>
      </c>
      <c r="Y31" s="133" t="s">
        <v>246</v>
      </c>
      <c r="Z31" s="150"/>
      <c r="AA31" s="128"/>
      <c r="AB31" s="128"/>
      <c r="AC31" s="128"/>
      <c r="AD31" s="128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59"/>
      <c r="BO31" s="159"/>
      <c r="BP31" s="159"/>
    </row>
    <row r="32" spans="1:68" x14ac:dyDescent="0.25">
      <c r="A32" s="236" t="s">
        <v>217</v>
      </c>
      <c r="B32" s="246">
        <f t="shared" si="3"/>
        <v>13</v>
      </c>
      <c r="C32" s="247">
        <f t="shared" si="4"/>
        <v>0</v>
      </c>
      <c r="D32" s="248">
        <f t="shared" si="5"/>
        <v>0</v>
      </c>
      <c r="E32" s="131" t="s">
        <v>246</v>
      </c>
      <c r="F32" s="131"/>
      <c r="G32" s="131"/>
      <c r="H32" s="133"/>
      <c r="I32" s="151"/>
      <c r="J32" s="151" t="s">
        <v>246</v>
      </c>
      <c r="K32" s="151" t="s">
        <v>246</v>
      </c>
      <c r="L32" s="151"/>
      <c r="M32" s="132"/>
      <c r="N32" s="131" t="s">
        <v>246</v>
      </c>
      <c r="O32" s="131" t="s">
        <v>246</v>
      </c>
      <c r="P32" s="131" t="s">
        <v>246</v>
      </c>
      <c r="Q32" s="133"/>
      <c r="R32" s="132" t="s">
        <v>246</v>
      </c>
      <c r="S32" s="131" t="s">
        <v>246</v>
      </c>
      <c r="T32" s="131" t="s">
        <v>246</v>
      </c>
      <c r="U32" s="133" t="s">
        <v>246</v>
      </c>
      <c r="V32" s="131" t="s">
        <v>246</v>
      </c>
      <c r="W32" s="131" t="s">
        <v>246</v>
      </c>
      <c r="X32" s="131"/>
      <c r="Y32" s="133" t="s">
        <v>246</v>
      </c>
      <c r="Z32" s="150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</row>
    <row r="33" spans="1:68" x14ac:dyDescent="0.25">
      <c r="A33" s="238" t="s">
        <v>218</v>
      </c>
      <c r="B33" s="246">
        <f t="shared" si="3"/>
        <v>15</v>
      </c>
      <c r="C33" s="247">
        <f t="shared" si="4"/>
        <v>1</v>
      </c>
      <c r="D33" s="248">
        <f t="shared" si="5"/>
        <v>0</v>
      </c>
      <c r="E33" s="131" t="s">
        <v>246</v>
      </c>
      <c r="F33" s="131" t="s">
        <v>246</v>
      </c>
      <c r="G33" s="131" t="s">
        <v>246</v>
      </c>
      <c r="H33" s="133"/>
      <c r="I33" s="131"/>
      <c r="J33" s="131" t="s">
        <v>246</v>
      </c>
      <c r="K33" s="131" t="s">
        <v>248</v>
      </c>
      <c r="L33" s="131" t="s">
        <v>246</v>
      </c>
      <c r="M33" s="132"/>
      <c r="N33" s="131" t="s">
        <v>248</v>
      </c>
      <c r="O33" s="131" t="s">
        <v>246</v>
      </c>
      <c r="P33" s="131" t="s">
        <v>246</v>
      </c>
      <c r="Q33" s="133"/>
      <c r="R33" s="132" t="s">
        <v>246</v>
      </c>
      <c r="S33" s="131" t="s">
        <v>246</v>
      </c>
      <c r="T33" s="131" t="s">
        <v>246</v>
      </c>
      <c r="U33" s="133" t="s">
        <v>246</v>
      </c>
      <c r="V33" s="126" t="s">
        <v>247</v>
      </c>
      <c r="W33" s="131" t="s">
        <v>246</v>
      </c>
      <c r="X33" s="131"/>
      <c r="Y33" s="133" t="s">
        <v>246</v>
      </c>
      <c r="Z33" s="150"/>
      <c r="AA33" s="151"/>
      <c r="AB33" s="151"/>
      <c r="AC33" s="151"/>
      <c r="AD33" s="153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3"/>
      <c r="AS33" s="151"/>
      <c r="AT33" s="151"/>
      <c r="AU33" s="151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07"/>
      <c r="BO33" s="107"/>
      <c r="BP33" s="107"/>
    </row>
    <row r="34" spans="1:68" x14ac:dyDescent="0.25">
      <c r="A34" s="237" t="s">
        <v>219</v>
      </c>
      <c r="B34" s="246">
        <f t="shared" si="3"/>
        <v>17</v>
      </c>
      <c r="C34" s="247">
        <f t="shared" si="4"/>
        <v>0</v>
      </c>
      <c r="D34" s="248">
        <f t="shared" si="5"/>
        <v>0</v>
      </c>
      <c r="E34" s="131" t="s">
        <v>246</v>
      </c>
      <c r="F34" s="131" t="s">
        <v>246</v>
      </c>
      <c r="G34" s="131" t="s">
        <v>246</v>
      </c>
      <c r="H34" s="133" t="s">
        <v>246</v>
      </c>
      <c r="I34" s="131"/>
      <c r="J34" s="131" t="s">
        <v>246</v>
      </c>
      <c r="K34" s="131" t="s">
        <v>246</v>
      </c>
      <c r="L34" s="131" t="s">
        <v>246</v>
      </c>
      <c r="M34" s="160"/>
      <c r="N34" s="131" t="s">
        <v>246</v>
      </c>
      <c r="O34" s="131" t="s">
        <v>246</v>
      </c>
      <c r="P34" s="131" t="s">
        <v>246</v>
      </c>
      <c r="Q34" s="133"/>
      <c r="R34" s="132" t="s">
        <v>246</v>
      </c>
      <c r="S34" s="131" t="s">
        <v>246</v>
      </c>
      <c r="T34" s="131" t="s">
        <v>246</v>
      </c>
      <c r="U34" s="133" t="s">
        <v>246</v>
      </c>
      <c r="V34" s="131" t="s">
        <v>246</v>
      </c>
      <c r="W34" s="131" t="s">
        <v>246</v>
      </c>
      <c r="X34" s="131"/>
      <c r="Y34" s="133" t="s">
        <v>246</v>
      </c>
      <c r="Z34" s="150"/>
      <c r="AA34" s="153"/>
      <c r="AB34" s="161"/>
      <c r="AC34" s="161"/>
      <c r="AD34" s="161"/>
      <c r="AE34" s="161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54"/>
      <c r="BO34" s="154"/>
      <c r="BP34" s="154"/>
    </row>
    <row r="35" spans="1:68" x14ac:dyDescent="0.25">
      <c r="A35" s="237" t="s">
        <v>220</v>
      </c>
      <c r="B35" s="246">
        <f t="shared" si="3"/>
        <v>0</v>
      </c>
      <c r="C35" s="247">
        <f t="shared" si="4"/>
        <v>0</v>
      </c>
      <c r="D35" s="248">
        <f t="shared" si="5"/>
        <v>0</v>
      </c>
      <c r="E35" s="163"/>
      <c r="F35" s="163"/>
      <c r="G35" s="163"/>
      <c r="H35" s="164"/>
      <c r="I35" s="165"/>
      <c r="J35" s="165"/>
      <c r="K35" s="165"/>
      <c r="L35" s="165"/>
      <c r="M35" s="166"/>
      <c r="N35" s="165"/>
      <c r="O35" s="165"/>
      <c r="P35" s="165"/>
      <c r="Q35" s="167"/>
      <c r="R35" s="166"/>
      <c r="S35" s="165"/>
      <c r="T35" s="165"/>
      <c r="U35" s="167"/>
      <c r="V35" s="165"/>
      <c r="W35" s="165"/>
      <c r="X35" s="165"/>
      <c r="Y35" s="167"/>
      <c r="Z35" s="168"/>
      <c r="AA35" s="169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70"/>
      <c r="AT35" s="162"/>
      <c r="AU35" s="162"/>
      <c r="AV35" s="162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71"/>
      <c r="BO35" s="171"/>
      <c r="BP35" s="171"/>
    </row>
    <row r="36" spans="1:68" x14ac:dyDescent="0.25">
      <c r="A36" s="237" t="s">
        <v>70</v>
      </c>
      <c r="B36" s="246">
        <f>COUNTIF(E36:Y36,"P")+COUNTIF(E36:Y36,"S")</f>
        <v>10</v>
      </c>
      <c r="C36" s="247">
        <f>COUNTIF(E36:Y36,"F")+COUNTIF(E36:Y36,"UM")+COUNTIF(E36:Y36,"AS")</f>
        <v>1</v>
      </c>
      <c r="D36" s="248">
        <f>COUNTIF(E36:Y36,"L")</f>
        <v>0</v>
      </c>
      <c r="E36" s="154"/>
      <c r="F36" s="154"/>
      <c r="G36" s="154"/>
      <c r="H36" s="174"/>
      <c r="I36" s="154"/>
      <c r="J36" s="154"/>
      <c r="K36" s="131" t="s">
        <v>246</v>
      </c>
      <c r="L36" s="131" t="s">
        <v>246</v>
      </c>
      <c r="M36" s="132"/>
      <c r="N36" s="131" t="s">
        <v>246</v>
      </c>
      <c r="O36" s="131" t="s">
        <v>246</v>
      </c>
      <c r="P36" s="131" t="s">
        <v>246</v>
      </c>
      <c r="Q36" s="133"/>
      <c r="R36" s="142" t="s">
        <v>246</v>
      </c>
      <c r="S36" s="141" t="s">
        <v>247</v>
      </c>
      <c r="T36" s="141" t="s">
        <v>246</v>
      </c>
      <c r="U36" s="133" t="s">
        <v>246</v>
      </c>
      <c r="V36" s="141"/>
      <c r="W36" s="141" t="s">
        <v>246</v>
      </c>
      <c r="X36" s="141"/>
      <c r="Y36" s="175" t="s">
        <v>246</v>
      </c>
      <c r="Z36" s="150"/>
      <c r="AA36" s="112"/>
      <c r="AB36" s="112"/>
      <c r="AC36" s="112"/>
      <c r="AD36" s="112"/>
      <c r="AE36" s="112"/>
      <c r="AF36" s="112"/>
      <c r="AG36" s="151"/>
      <c r="AH36" s="151"/>
      <c r="AI36" s="151"/>
      <c r="AJ36" s="151"/>
      <c r="AK36" s="151"/>
      <c r="AL36" s="151"/>
      <c r="AM36" s="151"/>
      <c r="AN36" s="176"/>
      <c r="AO36" s="176"/>
      <c r="AP36" s="176"/>
      <c r="AQ36" s="151"/>
      <c r="AR36" s="176"/>
      <c r="AS36" s="176"/>
      <c r="AT36" s="176"/>
      <c r="AU36" s="176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</row>
    <row r="37" spans="1:68" x14ac:dyDescent="0.25">
      <c r="A37" s="237" t="s">
        <v>222</v>
      </c>
      <c r="B37" s="246">
        <f t="shared" si="3"/>
        <v>14</v>
      </c>
      <c r="C37" s="247">
        <f t="shared" si="4"/>
        <v>4</v>
      </c>
      <c r="D37" s="248">
        <f t="shared" si="5"/>
        <v>0</v>
      </c>
      <c r="E37" s="126" t="s">
        <v>246</v>
      </c>
      <c r="F37" s="131" t="s">
        <v>247</v>
      </c>
      <c r="G37" s="131" t="s">
        <v>247</v>
      </c>
      <c r="H37" s="133" t="s">
        <v>246</v>
      </c>
      <c r="I37" s="131"/>
      <c r="J37" s="131" t="s">
        <v>246</v>
      </c>
      <c r="K37" s="131" t="s">
        <v>246</v>
      </c>
      <c r="L37" s="131" t="s">
        <v>246</v>
      </c>
      <c r="M37" s="132" t="s">
        <v>246</v>
      </c>
      <c r="N37" s="131" t="s">
        <v>246</v>
      </c>
      <c r="O37" s="131" t="s">
        <v>246</v>
      </c>
      <c r="P37" s="131" t="s">
        <v>246</v>
      </c>
      <c r="Q37" s="133"/>
      <c r="R37" s="132" t="s">
        <v>246</v>
      </c>
      <c r="S37" s="131" t="s">
        <v>247</v>
      </c>
      <c r="T37" s="141" t="s">
        <v>246</v>
      </c>
      <c r="U37" s="133" t="s">
        <v>246</v>
      </c>
      <c r="V37" s="131" t="s">
        <v>246</v>
      </c>
      <c r="W37" s="141"/>
      <c r="X37" s="141" t="s">
        <v>247</v>
      </c>
      <c r="Y37" s="133" t="s">
        <v>246</v>
      </c>
      <c r="Z37" s="150"/>
      <c r="AA37" s="112"/>
      <c r="AB37" s="162"/>
      <c r="AC37" s="162"/>
      <c r="AD37" s="162"/>
      <c r="AE37" s="170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70"/>
      <c r="AT37" s="162"/>
      <c r="AU37" s="162"/>
      <c r="AV37" s="162"/>
      <c r="AW37" s="169"/>
      <c r="AX37" s="169"/>
      <c r="AY37" s="169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54"/>
      <c r="BO37" s="154"/>
      <c r="BP37" s="154"/>
    </row>
    <row r="38" spans="1:68" x14ac:dyDescent="0.25">
      <c r="A38" s="236" t="s">
        <v>223</v>
      </c>
      <c r="B38" s="246">
        <f t="shared" si="3"/>
        <v>7</v>
      </c>
      <c r="C38" s="247">
        <f t="shared" si="4"/>
        <v>0</v>
      </c>
      <c r="D38" s="248">
        <f t="shared" si="5"/>
        <v>0</v>
      </c>
      <c r="E38" s="172"/>
      <c r="F38" s="172"/>
      <c r="G38" s="172"/>
      <c r="H38" s="173"/>
      <c r="I38" s="151"/>
      <c r="J38" s="151"/>
      <c r="K38" s="151" t="s">
        <v>246</v>
      </c>
      <c r="L38" s="151" t="s">
        <v>248</v>
      </c>
      <c r="M38" s="158"/>
      <c r="N38" s="151" t="s">
        <v>246</v>
      </c>
      <c r="O38" s="151"/>
      <c r="P38" s="151" t="s">
        <v>246</v>
      </c>
      <c r="Q38" s="157"/>
      <c r="R38" s="158"/>
      <c r="S38" s="151" t="s">
        <v>246</v>
      </c>
      <c r="T38" s="151"/>
      <c r="U38" s="157" t="s">
        <v>246</v>
      </c>
      <c r="V38" s="153"/>
      <c r="W38" s="151"/>
      <c r="X38" s="151"/>
      <c r="Y38" s="157" t="s">
        <v>246</v>
      </c>
      <c r="Z38" s="150"/>
      <c r="AA38" s="112"/>
      <c r="AB38" s="162"/>
      <c r="AC38" s="162"/>
      <c r="AD38" s="162"/>
      <c r="AE38" s="170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70"/>
      <c r="AT38" s="162"/>
      <c r="AU38" s="162"/>
      <c r="AV38" s="16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</row>
    <row r="39" spans="1:68" x14ac:dyDescent="0.25">
      <c r="A39" s="238" t="s">
        <v>224</v>
      </c>
      <c r="B39" s="246">
        <f t="shared" si="3"/>
        <v>15</v>
      </c>
      <c r="C39" s="247">
        <f t="shared" si="4"/>
        <v>1</v>
      </c>
      <c r="D39" s="248">
        <f t="shared" si="5"/>
        <v>0</v>
      </c>
      <c r="E39" s="131" t="s">
        <v>246</v>
      </c>
      <c r="F39" s="131" t="s">
        <v>246</v>
      </c>
      <c r="G39" s="131" t="s">
        <v>246</v>
      </c>
      <c r="H39" s="127"/>
      <c r="I39" s="131"/>
      <c r="J39" s="131" t="s">
        <v>246</v>
      </c>
      <c r="K39" s="131" t="s">
        <v>248</v>
      </c>
      <c r="L39" s="131" t="s">
        <v>248</v>
      </c>
      <c r="M39" s="132"/>
      <c r="N39" s="131" t="s">
        <v>248</v>
      </c>
      <c r="O39" s="131" t="s">
        <v>246</v>
      </c>
      <c r="P39" s="131" t="s">
        <v>246</v>
      </c>
      <c r="Q39" s="133"/>
      <c r="R39" s="132" t="s">
        <v>246</v>
      </c>
      <c r="S39" s="131" t="s">
        <v>246</v>
      </c>
      <c r="T39" s="131" t="s">
        <v>246</v>
      </c>
      <c r="U39" s="133" t="s">
        <v>246</v>
      </c>
      <c r="V39" s="126" t="s">
        <v>246</v>
      </c>
      <c r="W39" s="131" t="s">
        <v>247</v>
      </c>
      <c r="X39" s="131"/>
      <c r="Y39" s="133" t="s">
        <v>246</v>
      </c>
      <c r="Z39" s="150"/>
      <c r="AA39" s="112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</row>
    <row r="40" spans="1:68" x14ac:dyDescent="0.25">
      <c r="A40" s="237" t="s">
        <v>225</v>
      </c>
      <c r="B40" s="246">
        <f t="shared" si="3"/>
        <v>0</v>
      </c>
      <c r="C40" s="247">
        <f t="shared" si="4"/>
        <v>0</v>
      </c>
      <c r="D40" s="248">
        <f t="shared" si="5"/>
        <v>0</v>
      </c>
      <c r="E40" s="378"/>
      <c r="F40" s="378"/>
      <c r="G40" s="378"/>
      <c r="H40" s="379"/>
      <c r="I40" s="378"/>
      <c r="J40" s="378"/>
      <c r="K40" s="378"/>
      <c r="L40" s="378"/>
      <c r="M40" s="380"/>
      <c r="N40" s="378"/>
      <c r="O40" s="378"/>
      <c r="P40" s="378"/>
      <c r="Q40" s="379"/>
      <c r="R40" s="380"/>
      <c r="S40" s="378"/>
      <c r="T40" s="378"/>
      <c r="U40" s="379"/>
      <c r="V40" s="378"/>
      <c r="W40" s="378"/>
      <c r="X40" s="378"/>
      <c r="Y40" s="379"/>
      <c r="Z40" s="168"/>
      <c r="AA40" s="11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70"/>
      <c r="AT40" s="162"/>
      <c r="AU40" s="162"/>
      <c r="AV40" s="16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54"/>
      <c r="BO40" s="154"/>
      <c r="BP40" s="154"/>
    </row>
    <row r="41" spans="1:68" x14ac:dyDescent="0.25">
      <c r="A41" s="236" t="s">
        <v>226</v>
      </c>
      <c r="B41" s="246">
        <f t="shared" si="3"/>
        <v>13</v>
      </c>
      <c r="C41" s="247">
        <f t="shared" si="4"/>
        <v>1</v>
      </c>
      <c r="D41" s="248">
        <f t="shared" si="5"/>
        <v>0</v>
      </c>
      <c r="E41" s="131" t="s">
        <v>247</v>
      </c>
      <c r="F41" s="131" t="s">
        <v>246</v>
      </c>
      <c r="G41" s="131"/>
      <c r="H41" s="133" t="s">
        <v>246</v>
      </c>
      <c r="I41" s="131"/>
      <c r="J41" s="131"/>
      <c r="K41" s="131" t="s">
        <v>246</v>
      </c>
      <c r="L41" s="131" t="s">
        <v>246</v>
      </c>
      <c r="M41" s="132" t="s">
        <v>246</v>
      </c>
      <c r="N41" s="131" t="s">
        <v>246</v>
      </c>
      <c r="O41" s="131" t="s">
        <v>246</v>
      </c>
      <c r="P41" s="131" t="s">
        <v>246</v>
      </c>
      <c r="Q41" s="133"/>
      <c r="R41" s="132" t="s">
        <v>246</v>
      </c>
      <c r="S41" s="131" t="s">
        <v>246</v>
      </c>
      <c r="T41" s="131"/>
      <c r="U41" s="133"/>
      <c r="V41" s="126" t="s">
        <v>246</v>
      </c>
      <c r="W41" s="131" t="s">
        <v>246</v>
      </c>
      <c r="X41" s="131"/>
      <c r="Y41" s="133" t="s">
        <v>246</v>
      </c>
      <c r="Z41" s="150"/>
      <c r="AA41" s="112"/>
      <c r="AB41" s="169"/>
      <c r="AC41" s="169"/>
      <c r="AD41" s="169"/>
      <c r="AE41" s="169"/>
      <c r="AF41" s="169"/>
      <c r="AG41" s="169"/>
      <c r="AH41" s="169"/>
      <c r="AI41" s="169"/>
      <c r="AJ41" s="162"/>
      <c r="AK41" s="162"/>
      <c r="AL41" s="162"/>
      <c r="AM41" s="162"/>
      <c r="AN41" s="162"/>
      <c r="AO41" s="162"/>
      <c r="AP41" s="162"/>
      <c r="AQ41" s="162"/>
      <c r="AR41" s="162"/>
      <c r="AS41" s="170"/>
      <c r="AT41" s="162"/>
      <c r="AU41" s="162"/>
      <c r="AV41" s="16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</row>
    <row r="42" spans="1:68" x14ac:dyDescent="0.25">
      <c r="A42" s="238" t="s">
        <v>227</v>
      </c>
      <c r="B42" s="246">
        <f t="shared" si="3"/>
        <v>4</v>
      </c>
      <c r="C42" s="247">
        <f t="shared" si="4"/>
        <v>4</v>
      </c>
      <c r="D42" s="248">
        <f t="shared" si="5"/>
        <v>1</v>
      </c>
      <c r="E42" s="394"/>
      <c r="F42" s="394"/>
      <c r="G42" s="394"/>
      <c r="H42" s="395"/>
      <c r="I42" s="394"/>
      <c r="J42" s="394"/>
      <c r="K42" s="394"/>
      <c r="L42" s="394"/>
      <c r="M42" s="132"/>
      <c r="N42" s="131" t="s">
        <v>246</v>
      </c>
      <c r="O42" s="131" t="s">
        <v>246</v>
      </c>
      <c r="P42" s="131" t="s">
        <v>247</v>
      </c>
      <c r="Q42" s="133"/>
      <c r="R42" s="132" t="s">
        <v>247</v>
      </c>
      <c r="S42" s="131" t="s">
        <v>246</v>
      </c>
      <c r="T42" s="131" t="s">
        <v>246</v>
      </c>
      <c r="U42" s="133"/>
      <c r="V42" s="153" t="s">
        <v>249</v>
      </c>
      <c r="W42" s="151" t="s">
        <v>247</v>
      </c>
      <c r="X42" s="151"/>
      <c r="Y42" s="157" t="s">
        <v>247</v>
      </c>
      <c r="Z42" s="150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07"/>
      <c r="BO42" s="107"/>
      <c r="BP42" s="107"/>
    </row>
    <row r="43" spans="1:68" x14ac:dyDescent="0.25">
      <c r="A43" s="237" t="s">
        <v>228</v>
      </c>
      <c r="B43" s="246">
        <f t="shared" si="3"/>
        <v>10</v>
      </c>
      <c r="C43" s="247">
        <f t="shared" si="4"/>
        <v>1</v>
      </c>
      <c r="D43" s="248">
        <f t="shared" si="5"/>
        <v>0</v>
      </c>
      <c r="E43" s="154"/>
      <c r="F43" s="154"/>
      <c r="G43" s="154"/>
      <c r="H43" s="174"/>
      <c r="I43" s="112"/>
      <c r="J43" s="112"/>
      <c r="K43" s="151" t="s">
        <v>246</v>
      </c>
      <c r="L43" s="151" t="s">
        <v>246</v>
      </c>
      <c r="M43" s="158"/>
      <c r="N43" s="151" t="s">
        <v>246</v>
      </c>
      <c r="O43" s="151" t="s">
        <v>246</v>
      </c>
      <c r="P43" s="151" t="s">
        <v>246</v>
      </c>
      <c r="Q43" s="157"/>
      <c r="R43" s="142" t="s">
        <v>246</v>
      </c>
      <c r="S43" s="141" t="s">
        <v>246</v>
      </c>
      <c r="T43" s="141" t="s">
        <v>246</v>
      </c>
      <c r="U43" s="133" t="s">
        <v>247</v>
      </c>
      <c r="V43" s="141"/>
      <c r="W43" s="141" t="s">
        <v>246</v>
      </c>
      <c r="X43" s="141"/>
      <c r="Y43" s="175" t="s">
        <v>246</v>
      </c>
      <c r="Z43" s="150"/>
      <c r="AA43" s="112"/>
      <c r="AB43" s="112"/>
      <c r="AC43" s="112"/>
      <c r="AD43" s="112"/>
      <c r="AE43" s="112"/>
      <c r="AF43" s="112"/>
      <c r="AG43" s="151"/>
      <c r="AH43" s="151"/>
      <c r="AI43" s="151"/>
      <c r="AJ43" s="151"/>
      <c r="AK43" s="151"/>
      <c r="AL43" s="151"/>
      <c r="AM43" s="151"/>
      <c r="AN43" s="176"/>
      <c r="AO43" s="176"/>
      <c r="AP43" s="176"/>
      <c r="AQ43" s="151"/>
      <c r="AR43" s="176"/>
      <c r="AS43" s="176"/>
      <c r="AT43" s="176"/>
      <c r="AU43" s="176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54"/>
      <c r="BO43" s="154"/>
      <c r="BP43" s="154"/>
    </row>
    <row r="44" spans="1:68" x14ac:dyDescent="0.25">
      <c r="A44" s="237" t="s">
        <v>230</v>
      </c>
      <c r="B44" s="246">
        <f t="shared" si="3"/>
        <v>12</v>
      </c>
      <c r="C44" s="247">
        <f t="shared" si="4"/>
        <v>0</v>
      </c>
      <c r="D44" s="248">
        <v>1</v>
      </c>
      <c r="E44" s="154"/>
      <c r="F44" s="154"/>
      <c r="G44" s="154"/>
      <c r="H44" s="174"/>
      <c r="I44" s="154"/>
      <c r="J44" s="131" t="s">
        <v>246</v>
      </c>
      <c r="K44" s="131" t="s">
        <v>246</v>
      </c>
      <c r="L44" s="131" t="s">
        <v>246</v>
      </c>
      <c r="M44" s="132"/>
      <c r="N44" s="131" t="s">
        <v>246</v>
      </c>
      <c r="O44" s="131" t="s">
        <v>246</v>
      </c>
      <c r="P44" s="131" t="s">
        <v>246</v>
      </c>
      <c r="Q44" s="133"/>
      <c r="R44" s="132" t="s">
        <v>249</v>
      </c>
      <c r="S44" s="131" t="s">
        <v>246</v>
      </c>
      <c r="T44" s="131" t="s">
        <v>246</v>
      </c>
      <c r="U44" s="133" t="s">
        <v>246</v>
      </c>
      <c r="V44" s="131" t="s">
        <v>246</v>
      </c>
      <c r="W44" s="131" t="s">
        <v>246</v>
      </c>
      <c r="X44" s="131"/>
      <c r="Y44" s="133" t="s">
        <v>246</v>
      </c>
      <c r="Z44" s="150"/>
      <c r="AA44" s="112"/>
      <c r="AB44" s="112"/>
      <c r="AC44" s="112"/>
      <c r="AD44" s="112"/>
      <c r="AE44" s="112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</row>
    <row r="45" spans="1:68" ht="15.75" thickBot="1" x14ac:dyDescent="0.3">
      <c r="A45" s="239" t="s">
        <v>231</v>
      </c>
      <c r="B45" s="249">
        <f t="shared" si="3"/>
        <v>11</v>
      </c>
      <c r="C45" s="250">
        <f t="shared" si="4"/>
        <v>0</v>
      </c>
      <c r="D45" s="251">
        <f t="shared" si="5"/>
        <v>0</v>
      </c>
      <c r="E45" s="147" t="s">
        <v>246</v>
      </c>
      <c r="F45" s="147" t="s">
        <v>246</v>
      </c>
      <c r="G45" s="147" t="s">
        <v>246</v>
      </c>
      <c r="H45" s="148"/>
      <c r="I45" s="177"/>
      <c r="J45" s="177" t="s">
        <v>246</v>
      </c>
      <c r="K45" s="177" t="s">
        <v>246</v>
      </c>
      <c r="L45" s="177" t="s">
        <v>246</v>
      </c>
      <c r="M45" s="178"/>
      <c r="N45" s="177" t="s">
        <v>246</v>
      </c>
      <c r="O45" s="177"/>
      <c r="P45" s="177" t="s">
        <v>246</v>
      </c>
      <c r="Q45" s="179"/>
      <c r="R45" s="178"/>
      <c r="S45" s="177" t="s">
        <v>246</v>
      </c>
      <c r="T45" s="177"/>
      <c r="U45" s="179" t="s">
        <v>246</v>
      </c>
      <c r="V45" s="143"/>
      <c r="W45" s="147"/>
      <c r="X45" s="147"/>
      <c r="Y45" s="148" t="s">
        <v>248</v>
      </c>
      <c r="Z45" s="150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3"/>
      <c r="AS45" s="151"/>
      <c r="AT45" s="151"/>
      <c r="AU45" s="151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</row>
    <row r="46" spans="1:68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</row>
    <row r="47" spans="1:68" x14ac:dyDescent="0.25">
      <c r="A47" s="392" t="s">
        <v>282</v>
      </c>
      <c r="B47" s="392"/>
      <c r="C47" s="392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</row>
    <row r="48" spans="1:68" x14ac:dyDescent="0.25">
      <c r="A48" s="410" t="s">
        <v>286</v>
      </c>
      <c r="B48" s="393"/>
      <c r="C48" s="410"/>
      <c r="D48" s="410"/>
      <c r="E48" s="410"/>
      <c r="F48" s="410"/>
      <c r="G48" s="410"/>
      <c r="H48" s="410"/>
      <c r="I48" s="410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</row>
    <row r="49" spans="1:65" x14ac:dyDescent="0.25">
      <c r="A49" s="396" t="s">
        <v>270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</row>
    <row r="50" spans="1:65" x14ac:dyDescent="0.25">
      <c r="A50" s="391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</row>
    <row r="52" spans="1:65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</row>
    <row r="53" spans="1:65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</row>
    <row r="54" spans="1:65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</row>
  </sheetData>
  <mergeCells count="25">
    <mergeCell ref="E26:H26"/>
    <mergeCell ref="I26:L26"/>
    <mergeCell ref="E5:H5"/>
    <mergeCell ref="I5:L5"/>
    <mergeCell ref="Q5:T5"/>
    <mergeCell ref="B5:B6"/>
    <mergeCell ref="D5:D6"/>
    <mergeCell ref="B26:B27"/>
    <mergeCell ref="D26:D27"/>
    <mergeCell ref="C5:C6"/>
    <mergeCell ref="C26:C27"/>
    <mergeCell ref="Y5:AB5"/>
    <mergeCell ref="M5:P5"/>
    <mergeCell ref="AE26:AH26"/>
    <mergeCell ref="AI26:AM26"/>
    <mergeCell ref="AN26:AQ26"/>
    <mergeCell ref="M26:Q26"/>
    <mergeCell ref="R26:U26"/>
    <mergeCell ref="V26:Y26"/>
    <mergeCell ref="U5:X5"/>
    <mergeCell ref="AR26:AU26"/>
    <mergeCell ref="AP5:AR5"/>
    <mergeCell ref="AC5:AF5"/>
    <mergeCell ref="AG5:AK5"/>
    <mergeCell ref="AL5:AO5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B16:D22 B37:D43 B7:D14 B23:D35 B45:D45 B44:C44" emptyCellReference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2"/>
  <sheetViews>
    <sheetView showGridLines="0" topLeftCell="A23" workbookViewId="0">
      <selection activeCell="W29" sqref="W29"/>
    </sheetView>
  </sheetViews>
  <sheetFormatPr defaultColWidth="8.85546875" defaultRowHeight="15" x14ac:dyDescent="0.25"/>
  <cols>
    <col min="1" max="1" width="21.140625" style="34" customWidth="1"/>
    <col min="2" max="4" width="8.140625" style="34" customWidth="1"/>
    <col min="5" max="5" width="8.140625" style="39" customWidth="1"/>
    <col min="6" max="8" width="8.140625" style="34" customWidth="1"/>
    <col min="9" max="12" width="8.140625" style="39" customWidth="1"/>
    <col min="13" max="14" width="8.140625" style="34" customWidth="1"/>
    <col min="15" max="18" width="6.140625" style="34" customWidth="1"/>
    <col min="19" max="16384" width="8.85546875" style="34"/>
  </cols>
  <sheetData>
    <row r="2" spans="1:21" ht="15.75" thickBot="1" x14ac:dyDescent="0.3"/>
    <row r="3" spans="1:21" ht="15.75" customHeight="1" x14ac:dyDescent="0.25">
      <c r="A3" s="211"/>
      <c r="B3" s="549" t="s">
        <v>271</v>
      </c>
      <c r="C3" s="550"/>
      <c r="D3" s="550"/>
      <c r="E3" s="550"/>
      <c r="F3" s="550"/>
      <c r="G3" s="550"/>
      <c r="H3" s="576"/>
      <c r="I3" s="576"/>
      <c r="J3" s="576"/>
      <c r="K3" s="576"/>
      <c r="L3" s="576"/>
      <c r="M3" s="576"/>
      <c r="N3" s="577"/>
      <c r="O3" s="107"/>
    </row>
    <row r="4" spans="1:21" ht="15.75" customHeight="1" x14ac:dyDescent="0.25">
      <c r="A4" s="212"/>
      <c r="B4" s="552"/>
      <c r="C4" s="553"/>
      <c r="D4" s="553"/>
      <c r="E4" s="553"/>
      <c r="F4" s="553"/>
      <c r="G4" s="553"/>
      <c r="H4" s="578"/>
      <c r="I4" s="578"/>
      <c r="J4" s="578"/>
      <c r="K4" s="578"/>
      <c r="L4" s="578"/>
      <c r="M4" s="578"/>
      <c r="N4" s="579"/>
      <c r="O4" s="107"/>
    </row>
    <row r="5" spans="1:21" ht="15.75" customHeight="1" x14ac:dyDescent="0.25">
      <c r="A5" s="212"/>
      <c r="B5" s="552"/>
      <c r="C5" s="553"/>
      <c r="D5" s="553"/>
      <c r="E5" s="553"/>
      <c r="F5" s="553"/>
      <c r="G5" s="553"/>
      <c r="H5" s="578"/>
      <c r="I5" s="578"/>
      <c r="J5" s="578"/>
      <c r="K5" s="578"/>
      <c r="L5" s="578"/>
      <c r="M5" s="578"/>
      <c r="N5" s="579"/>
      <c r="O5" s="107"/>
    </row>
    <row r="6" spans="1:21" ht="15.75" customHeight="1" x14ac:dyDescent="0.25">
      <c r="A6" s="212"/>
      <c r="B6" s="552"/>
      <c r="C6" s="553"/>
      <c r="D6" s="553"/>
      <c r="E6" s="553"/>
      <c r="F6" s="553"/>
      <c r="G6" s="553"/>
      <c r="H6" s="578"/>
      <c r="I6" s="578"/>
      <c r="J6" s="578"/>
      <c r="K6" s="578"/>
      <c r="L6" s="578"/>
      <c r="M6" s="578"/>
      <c r="N6" s="579"/>
      <c r="O6" s="107"/>
    </row>
    <row r="7" spans="1:21" ht="15.75" customHeight="1" thickBot="1" x14ac:dyDescent="0.3">
      <c r="A7" s="212"/>
      <c r="B7" s="555"/>
      <c r="C7" s="556"/>
      <c r="D7" s="556"/>
      <c r="E7" s="556"/>
      <c r="F7" s="556"/>
      <c r="G7" s="556"/>
      <c r="H7" s="580"/>
      <c r="I7" s="580"/>
      <c r="J7" s="580"/>
      <c r="K7" s="580"/>
      <c r="L7" s="580"/>
      <c r="M7" s="580"/>
      <c r="N7" s="581"/>
      <c r="O7" s="107"/>
    </row>
    <row r="8" spans="1:21" ht="15.75" x14ac:dyDescent="0.25">
      <c r="A8" s="261" t="s">
        <v>73</v>
      </c>
      <c r="B8" s="262"/>
      <c r="C8" s="262"/>
      <c r="D8" s="262"/>
      <c r="E8" s="262"/>
      <c r="F8" s="263"/>
      <c r="G8" s="263"/>
      <c r="H8" s="264"/>
      <c r="I8" s="265"/>
      <c r="J8" s="265"/>
      <c r="K8" s="265"/>
      <c r="L8" s="265"/>
      <c r="M8" s="263"/>
      <c r="N8" s="266"/>
      <c r="O8" s="108"/>
    </row>
    <row r="9" spans="1:21" ht="15.75" x14ac:dyDescent="0.25">
      <c r="A9" s="236" t="s">
        <v>259</v>
      </c>
      <c r="B9" s="267"/>
      <c r="C9" s="267"/>
      <c r="D9" s="267"/>
      <c r="E9" s="267"/>
      <c r="F9" s="268"/>
      <c r="G9" s="268"/>
      <c r="H9" s="269"/>
      <c r="I9" s="270"/>
      <c r="J9" s="270"/>
      <c r="K9" s="270"/>
      <c r="L9" s="270"/>
      <c r="M9" s="268"/>
      <c r="N9" s="271"/>
      <c r="O9" s="108"/>
    </row>
    <row r="10" spans="1:21" ht="15.75" x14ac:dyDescent="0.25">
      <c r="A10" s="236" t="s">
        <v>260</v>
      </c>
      <c r="B10" s="267"/>
      <c r="C10" s="267"/>
      <c r="D10" s="267"/>
      <c r="E10" s="267"/>
      <c r="F10" s="268"/>
      <c r="G10" s="268"/>
      <c r="H10" s="269"/>
      <c r="I10" s="270"/>
      <c r="J10" s="270"/>
      <c r="K10" s="270"/>
      <c r="L10" s="270"/>
      <c r="M10" s="268"/>
      <c r="N10" s="271"/>
      <c r="O10" s="108"/>
    </row>
    <row r="11" spans="1:21" ht="15.75" x14ac:dyDescent="0.25">
      <c r="A11" s="236" t="s">
        <v>261</v>
      </c>
      <c r="B11" s="267"/>
      <c r="C11" s="267"/>
      <c r="D11" s="267"/>
      <c r="E11" s="267"/>
      <c r="F11" s="268"/>
      <c r="G11" s="268"/>
      <c r="H11" s="269"/>
      <c r="I11" s="270"/>
      <c r="J11" s="270"/>
      <c r="K11" s="270"/>
      <c r="L11" s="270"/>
      <c r="M11" s="268"/>
      <c r="N11" s="271"/>
      <c r="O11" s="108"/>
    </row>
    <row r="12" spans="1:21" ht="15.75" x14ac:dyDescent="0.25">
      <c r="A12" s="236" t="s">
        <v>188</v>
      </c>
      <c r="B12" s="267"/>
      <c r="C12" s="267"/>
      <c r="D12" s="267"/>
      <c r="E12" s="267"/>
      <c r="F12" s="268"/>
      <c r="G12" s="268"/>
      <c r="H12" s="269"/>
      <c r="I12" s="270"/>
      <c r="J12" s="270"/>
      <c r="K12" s="270"/>
      <c r="L12" s="270"/>
      <c r="M12" s="268"/>
      <c r="N12" s="271"/>
      <c r="O12" s="108"/>
    </row>
    <row r="13" spans="1:21" ht="15.75" x14ac:dyDescent="0.25">
      <c r="A13" s="236" t="s">
        <v>189</v>
      </c>
      <c r="B13" s="267"/>
      <c r="C13" s="267"/>
      <c r="D13" s="267"/>
      <c r="E13" s="267"/>
      <c r="F13" s="268"/>
      <c r="G13" s="268"/>
      <c r="H13" s="269"/>
      <c r="I13" s="270"/>
      <c r="J13" s="270"/>
      <c r="K13" s="270"/>
      <c r="L13" s="270"/>
      <c r="M13" s="268"/>
      <c r="N13" s="271"/>
      <c r="O13" s="108"/>
    </row>
    <row r="14" spans="1:21" ht="15.75" x14ac:dyDescent="0.25">
      <c r="A14" s="236" t="s">
        <v>190</v>
      </c>
      <c r="B14" s="267"/>
      <c r="C14" s="267"/>
      <c r="D14" s="267"/>
      <c r="E14" s="267"/>
      <c r="F14" s="268"/>
      <c r="G14" s="268"/>
      <c r="H14" s="269"/>
      <c r="I14" s="270"/>
      <c r="J14" s="270"/>
      <c r="K14" s="270"/>
      <c r="L14" s="270"/>
      <c r="M14" s="268"/>
      <c r="N14" s="271"/>
      <c r="O14" s="108"/>
    </row>
    <row r="15" spans="1:21" ht="15.75" x14ac:dyDescent="0.25">
      <c r="A15" s="236" t="s">
        <v>191</v>
      </c>
      <c r="B15" s="267"/>
      <c r="C15" s="267"/>
      <c r="D15" s="267"/>
      <c r="E15" s="267"/>
      <c r="F15" s="268"/>
      <c r="G15" s="268"/>
      <c r="H15" s="269"/>
      <c r="I15" s="270"/>
      <c r="J15" s="270"/>
      <c r="K15" s="270"/>
      <c r="L15" s="270"/>
      <c r="M15" s="268"/>
      <c r="N15" s="271"/>
      <c r="O15" s="108"/>
    </row>
    <row r="16" spans="1:21" ht="15.75" x14ac:dyDescent="0.25">
      <c r="A16" s="236" t="s">
        <v>192</v>
      </c>
      <c r="B16" s="267"/>
      <c r="C16" s="267"/>
      <c r="D16" s="267"/>
      <c r="E16" s="267"/>
      <c r="F16" s="268"/>
      <c r="G16" s="268"/>
      <c r="H16" s="269"/>
      <c r="I16" s="270"/>
      <c r="J16" s="270"/>
      <c r="K16" s="270"/>
      <c r="L16" s="270"/>
      <c r="M16" s="268"/>
      <c r="N16" s="271"/>
      <c r="O16" s="108"/>
      <c r="U16" s="408"/>
    </row>
    <row r="17" spans="1:15" ht="15.75" x14ac:dyDescent="0.25">
      <c r="A17" s="236" t="s">
        <v>193</v>
      </c>
      <c r="B17" s="267"/>
      <c r="C17" s="267"/>
      <c r="D17" s="267"/>
      <c r="E17" s="267"/>
      <c r="F17" s="268"/>
      <c r="G17" s="268"/>
      <c r="H17" s="269"/>
      <c r="I17" s="270"/>
      <c r="J17" s="270"/>
      <c r="K17" s="270"/>
      <c r="L17" s="270"/>
      <c r="M17" s="268"/>
      <c r="N17" s="271"/>
      <c r="O17" s="108"/>
    </row>
    <row r="18" spans="1:15" ht="16.5" thickBot="1" x14ac:dyDescent="0.3">
      <c r="A18" s="236" t="s">
        <v>194</v>
      </c>
      <c r="B18" s="267"/>
      <c r="C18" s="267"/>
      <c r="D18" s="267"/>
      <c r="E18" s="267"/>
      <c r="F18" s="268"/>
      <c r="G18" s="268"/>
      <c r="H18" s="269"/>
      <c r="I18" s="270"/>
      <c r="J18" s="270"/>
      <c r="K18" s="270"/>
      <c r="L18" s="270"/>
      <c r="M18" s="268"/>
      <c r="N18" s="271"/>
      <c r="O18" s="108"/>
    </row>
    <row r="19" spans="1:15" ht="15.75" x14ac:dyDescent="0.25">
      <c r="A19" s="272" t="s">
        <v>265</v>
      </c>
      <c r="B19" s="262"/>
      <c r="C19" s="262"/>
      <c r="D19" s="262"/>
      <c r="E19" s="262"/>
      <c r="F19" s="263"/>
      <c r="G19" s="263"/>
      <c r="H19" s="264"/>
      <c r="I19" s="265"/>
      <c r="J19" s="265"/>
      <c r="K19" s="265"/>
      <c r="L19" s="265"/>
      <c r="M19" s="263"/>
      <c r="N19" s="266"/>
      <c r="O19" s="108"/>
    </row>
    <row r="20" spans="1:15" ht="16.5" thickBot="1" x14ac:dyDescent="0.3">
      <c r="A20" s="273" t="s">
        <v>262</v>
      </c>
      <c r="B20" s="226"/>
      <c r="C20" s="226"/>
      <c r="D20" s="226"/>
      <c r="E20" s="226"/>
      <c r="F20" s="274"/>
      <c r="G20" s="274"/>
      <c r="H20" s="275"/>
      <c r="I20" s="276"/>
      <c r="J20" s="276"/>
      <c r="K20" s="276"/>
      <c r="L20" s="276"/>
      <c r="M20" s="274"/>
      <c r="N20" s="277"/>
      <c r="O20" s="108"/>
    </row>
    <row r="21" spans="1:15" ht="15.75" thickBot="1" x14ac:dyDescent="0.3">
      <c r="A21" s="224" t="s">
        <v>5</v>
      </c>
      <c r="B21" s="278" t="s">
        <v>6</v>
      </c>
      <c r="C21" s="279" t="s">
        <v>7</v>
      </c>
      <c r="D21" s="279" t="s">
        <v>74</v>
      </c>
      <c r="E21" s="279" t="s">
        <v>75</v>
      </c>
      <c r="F21" s="279" t="s">
        <v>76</v>
      </c>
      <c r="G21" s="279" t="s">
        <v>77</v>
      </c>
      <c r="H21" s="279" t="s">
        <v>78</v>
      </c>
      <c r="I21" s="279" t="s">
        <v>79</v>
      </c>
      <c r="J21" s="279" t="s">
        <v>80</v>
      </c>
      <c r="K21" s="280" t="s">
        <v>81</v>
      </c>
      <c r="L21" s="281" t="s">
        <v>82</v>
      </c>
      <c r="M21" s="282" t="s">
        <v>83</v>
      </c>
      <c r="N21" s="231" t="s">
        <v>84</v>
      </c>
    </row>
    <row r="22" spans="1:15" x14ac:dyDescent="0.25">
      <c r="A22" s="283" t="s">
        <v>214</v>
      </c>
      <c r="B22" s="255">
        <v>2</v>
      </c>
      <c r="C22" s="256">
        <v>2</v>
      </c>
      <c r="D22" s="256">
        <v>1</v>
      </c>
      <c r="E22" s="256">
        <v>0</v>
      </c>
      <c r="F22" s="256">
        <v>0</v>
      </c>
      <c r="G22" s="256">
        <v>0</v>
      </c>
      <c r="H22" s="256">
        <v>1</v>
      </c>
      <c r="I22" s="256">
        <v>2</v>
      </c>
      <c r="J22" s="256">
        <v>2</v>
      </c>
      <c r="K22" s="257">
        <v>1</v>
      </c>
      <c r="L22" s="286">
        <f>SUM(B22:K22)</f>
        <v>11</v>
      </c>
      <c r="M22" s="287">
        <v>20</v>
      </c>
      <c r="N22" s="288">
        <f>L22/M22*10</f>
        <v>5.5</v>
      </c>
    </row>
    <row r="23" spans="1:15" x14ac:dyDescent="0.25">
      <c r="A23" s="284" t="s">
        <v>215</v>
      </c>
      <c r="B23" s="258">
        <v>2</v>
      </c>
      <c r="C23" s="259">
        <v>2</v>
      </c>
      <c r="D23" s="259">
        <v>1</v>
      </c>
      <c r="E23" s="259">
        <v>0</v>
      </c>
      <c r="F23" s="259">
        <v>0</v>
      </c>
      <c r="G23" s="259">
        <v>0</v>
      </c>
      <c r="H23" s="259">
        <v>1</v>
      </c>
      <c r="I23" s="259">
        <v>2</v>
      </c>
      <c r="J23" s="259">
        <v>2</v>
      </c>
      <c r="K23" s="260">
        <v>1</v>
      </c>
      <c r="L23" s="289">
        <f t="shared" ref="L23:L38" si="0">SUM(B23:K23)</f>
        <v>11</v>
      </c>
      <c r="M23" s="290">
        <v>20</v>
      </c>
      <c r="N23" s="291">
        <f t="shared" ref="N23:N38" si="1">L23/M23*10</f>
        <v>5.5</v>
      </c>
    </row>
    <row r="24" spans="1:15" x14ac:dyDescent="0.25">
      <c r="A24" s="284" t="s">
        <v>216</v>
      </c>
      <c r="B24" s="258">
        <v>2</v>
      </c>
      <c r="C24" s="259">
        <v>2</v>
      </c>
      <c r="D24" s="259">
        <v>1</v>
      </c>
      <c r="E24" s="259">
        <v>0</v>
      </c>
      <c r="F24" s="259">
        <v>0</v>
      </c>
      <c r="G24" s="259">
        <v>0</v>
      </c>
      <c r="H24" s="259">
        <v>2</v>
      </c>
      <c r="I24" s="259">
        <v>2</v>
      </c>
      <c r="J24" s="259">
        <v>2</v>
      </c>
      <c r="K24" s="260">
        <v>1</v>
      </c>
      <c r="L24" s="289">
        <f t="shared" si="0"/>
        <v>12</v>
      </c>
      <c r="M24" s="290">
        <v>20</v>
      </c>
      <c r="N24" s="291">
        <f t="shared" si="1"/>
        <v>6</v>
      </c>
    </row>
    <row r="25" spans="1:15" x14ac:dyDescent="0.25">
      <c r="A25" s="284" t="s">
        <v>25</v>
      </c>
      <c r="B25" s="258">
        <v>2</v>
      </c>
      <c r="C25" s="259">
        <v>2</v>
      </c>
      <c r="D25" s="259">
        <v>1</v>
      </c>
      <c r="E25" s="259">
        <v>0</v>
      </c>
      <c r="F25" s="259">
        <v>0</v>
      </c>
      <c r="G25" s="259">
        <v>0</v>
      </c>
      <c r="H25" s="259">
        <v>1</v>
      </c>
      <c r="I25" s="259">
        <v>2</v>
      </c>
      <c r="J25" s="259">
        <v>2</v>
      </c>
      <c r="K25" s="260">
        <v>1</v>
      </c>
      <c r="L25" s="289">
        <f t="shared" si="0"/>
        <v>11</v>
      </c>
      <c r="M25" s="290">
        <v>20</v>
      </c>
      <c r="N25" s="291">
        <f t="shared" si="1"/>
        <v>5.5</v>
      </c>
    </row>
    <row r="26" spans="1:15" x14ac:dyDescent="0.25">
      <c r="A26" s="284" t="s">
        <v>217</v>
      </c>
      <c r="B26" s="258">
        <v>2</v>
      </c>
      <c r="C26" s="259">
        <v>2</v>
      </c>
      <c r="D26" s="259">
        <v>2</v>
      </c>
      <c r="E26" s="259">
        <v>2</v>
      </c>
      <c r="F26" s="259">
        <v>2</v>
      </c>
      <c r="G26" s="259">
        <v>0</v>
      </c>
      <c r="H26" s="259">
        <v>2</v>
      </c>
      <c r="I26" s="259">
        <v>2</v>
      </c>
      <c r="J26" s="259">
        <v>2</v>
      </c>
      <c r="K26" s="260">
        <v>2</v>
      </c>
      <c r="L26" s="289">
        <f t="shared" si="0"/>
        <v>18</v>
      </c>
      <c r="M26" s="290">
        <v>20</v>
      </c>
      <c r="N26" s="291">
        <f t="shared" si="1"/>
        <v>9</v>
      </c>
    </row>
    <row r="27" spans="1:15" x14ac:dyDescent="0.25">
      <c r="A27" s="284" t="s">
        <v>218</v>
      </c>
      <c r="B27" s="258">
        <v>2</v>
      </c>
      <c r="C27" s="259">
        <v>0</v>
      </c>
      <c r="D27" s="259">
        <v>1</v>
      </c>
      <c r="E27" s="259">
        <v>0</v>
      </c>
      <c r="F27" s="259">
        <v>0</v>
      </c>
      <c r="G27" s="259">
        <v>0</v>
      </c>
      <c r="H27" s="259">
        <v>2</v>
      </c>
      <c r="I27" s="259">
        <v>2</v>
      </c>
      <c r="J27" s="259">
        <v>2</v>
      </c>
      <c r="K27" s="260">
        <v>1</v>
      </c>
      <c r="L27" s="289">
        <f t="shared" si="0"/>
        <v>10</v>
      </c>
      <c r="M27" s="290">
        <v>20</v>
      </c>
      <c r="N27" s="291">
        <f t="shared" si="1"/>
        <v>5</v>
      </c>
    </row>
    <row r="28" spans="1:15" x14ac:dyDescent="0.25">
      <c r="A28" s="284" t="s">
        <v>219</v>
      </c>
      <c r="B28" s="258">
        <v>1</v>
      </c>
      <c r="C28" s="259">
        <v>0</v>
      </c>
      <c r="D28" s="259">
        <v>1</v>
      </c>
      <c r="E28" s="259">
        <v>0</v>
      </c>
      <c r="F28" s="259">
        <v>0</v>
      </c>
      <c r="G28" s="259">
        <v>0</v>
      </c>
      <c r="H28" s="259">
        <v>1</v>
      </c>
      <c r="I28" s="259">
        <v>2</v>
      </c>
      <c r="J28" s="259">
        <v>2</v>
      </c>
      <c r="K28" s="260">
        <v>1</v>
      </c>
      <c r="L28" s="289">
        <f t="shared" si="0"/>
        <v>8</v>
      </c>
      <c r="M28" s="290">
        <v>20</v>
      </c>
      <c r="N28" s="291">
        <f t="shared" si="1"/>
        <v>4</v>
      </c>
    </row>
    <row r="29" spans="1:15" x14ac:dyDescent="0.25">
      <c r="A29" s="284" t="s">
        <v>222</v>
      </c>
      <c r="B29" s="258">
        <v>2</v>
      </c>
      <c r="C29" s="259">
        <v>2</v>
      </c>
      <c r="D29" s="259">
        <v>1</v>
      </c>
      <c r="E29" s="259">
        <v>0</v>
      </c>
      <c r="F29" s="259">
        <v>0</v>
      </c>
      <c r="G29" s="259">
        <v>0</v>
      </c>
      <c r="H29" s="259">
        <v>2</v>
      </c>
      <c r="I29" s="259">
        <v>2</v>
      </c>
      <c r="J29" s="259">
        <v>2</v>
      </c>
      <c r="K29" s="260">
        <v>1</v>
      </c>
      <c r="L29" s="289">
        <f t="shared" si="0"/>
        <v>12</v>
      </c>
      <c r="M29" s="290">
        <v>20</v>
      </c>
      <c r="N29" s="291">
        <f t="shared" si="1"/>
        <v>6</v>
      </c>
    </row>
    <row r="30" spans="1:15" x14ac:dyDescent="0.25">
      <c r="A30" s="284" t="s">
        <v>26</v>
      </c>
      <c r="B30" s="258">
        <v>2</v>
      </c>
      <c r="C30" s="259">
        <v>0</v>
      </c>
      <c r="D30" s="259">
        <v>1</v>
      </c>
      <c r="E30" s="259">
        <v>0</v>
      </c>
      <c r="F30" s="259">
        <v>0</v>
      </c>
      <c r="G30" s="259">
        <v>0</v>
      </c>
      <c r="H30" s="259">
        <v>1</v>
      </c>
      <c r="I30" s="259">
        <v>2</v>
      </c>
      <c r="J30" s="259">
        <v>2</v>
      </c>
      <c r="K30" s="260">
        <v>2</v>
      </c>
      <c r="L30" s="289">
        <f t="shared" si="0"/>
        <v>10</v>
      </c>
      <c r="M30" s="290">
        <v>20</v>
      </c>
      <c r="N30" s="291">
        <f t="shared" si="1"/>
        <v>5</v>
      </c>
    </row>
    <row r="31" spans="1:15" x14ac:dyDescent="0.25">
      <c r="A31" s="284" t="s">
        <v>224</v>
      </c>
      <c r="B31" s="258">
        <v>2</v>
      </c>
      <c r="C31" s="259">
        <v>2</v>
      </c>
      <c r="D31" s="259">
        <v>1</v>
      </c>
      <c r="E31" s="259">
        <v>0</v>
      </c>
      <c r="F31" s="259">
        <v>0</v>
      </c>
      <c r="G31" s="259">
        <v>0</v>
      </c>
      <c r="H31" s="259">
        <v>2</v>
      </c>
      <c r="I31" s="259">
        <v>2</v>
      </c>
      <c r="J31" s="259">
        <v>2</v>
      </c>
      <c r="K31" s="260">
        <v>1</v>
      </c>
      <c r="L31" s="289">
        <f t="shared" si="0"/>
        <v>12</v>
      </c>
      <c r="M31" s="290">
        <v>20</v>
      </c>
      <c r="N31" s="291">
        <f t="shared" si="1"/>
        <v>6</v>
      </c>
    </row>
    <row r="32" spans="1:15" x14ac:dyDescent="0.25">
      <c r="A32" s="284" t="s">
        <v>225</v>
      </c>
      <c r="B32" s="258">
        <v>1</v>
      </c>
      <c r="C32" s="259">
        <v>0</v>
      </c>
      <c r="D32" s="259">
        <v>1</v>
      </c>
      <c r="E32" s="259">
        <v>0</v>
      </c>
      <c r="F32" s="259">
        <v>0</v>
      </c>
      <c r="G32" s="259">
        <v>0</v>
      </c>
      <c r="H32" s="259">
        <v>1</v>
      </c>
      <c r="I32" s="259">
        <v>2</v>
      </c>
      <c r="J32" s="259">
        <v>2</v>
      </c>
      <c r="K32" s="260">
        <v>1</v>
      </c>
      <c r="L32" s="289">
        <f t="shared" si="0"/>
        <v>8</v>
      </c>
      <c r="M32" s="290">
        <v>20</v>
      </c>
      <c r="N32" s="291">
        <f t="shared" si="1"/>
        <v>4</v>
      </c>
    </row>
    <row r="33" spans="1:15" x14ac:dyDescent="0.25">
      <c r="A33" s="284" t="s">
        <v>226</v>
      </c>
      <c r="B33" s="258">
        <v>2</v>
      </c>
      <c r="C33" s="259">
        <v>2</v>
      </c>
      <c r="D33" s="259">
        <v>1</v>
      </c>
      <c r="E33" s="259">
        <v>2</v>
      </c>
      <c r="F33" s="259">
        <v>0</v>
      </c>
      <c r="G33" s="259">
        <v>0</v>
      </c>
      <c r="H33" s="259">
        <v>2</v>
      </c>
      <c r="I33" s="259">
        <v>2</v>
      </c>
      <c r="J33" s="259">
        <v>2</v>
      </c>
      <c r="K33" s="260">
        <v>1</v>
      </c>
      <c r="L33" s="289">
        <f t="shared" si="0"/>
        <v>14</v>
      </c>
      <c r="M33" s="290">
        <v>20</v>
      </c>
      <c r="N33" s="291">
        <f t="shared" si="1"/>
        <v>7</v>
      </c>
    </row>
    <row r="34" spans="1:15" x14ac:dyDescent="0.25">
      <c r="A34" s="284" t="s">
        <v>227</v>
      </c>
      <c r="B34" s="258">
        <v>1</v>
      </c>
      <c r="C34" s="259">
        <v>2</v>
      </c>
      <c r="D34" s="259">
        <v>1</v>
      </c>
      <c r="E34" s="259">
        <v>0</v>
      </c>
      <c r="F34" s="259">
        <v>0</v>
      </c>
      <c r="G34" s="259">
        <v>0</v>
      </c>
      <c r="H34" s="259">
        <v>2</v>
      </c>
      <c r="I34" s="259">
        <v>2</v>
      </c>
      <c r="J34" s="259">
        <v>1</v>
      </c>
      <c r="K34" s="260">
        <v>1</v>
      </c>
      <c r="L34" s="289">
        <f t="shared" si="0"/>
        <v>10</v>
      </c>
      <c r="M34" s="290">
        <v>20</v>
      </c>
      <c r="N34" s="291">
        <f t="shared" si="1"/>
        <v>5</v>
      </c>
    </row>
    <row r="35" spans="1:15" x14ac:dyDescent="0.25">
      <c r="A35" s="284" t="s">
        <v>228</v>
      </c>
      <c r="B35" s="258">
        <v>2</v>
      </c>
      <c r="C35" s="259">
        <v>2</v>
      </c>
      <c r="D35" s="259">
        <v>1</v>
      </c>
      <c r="E35" s="259">
        <v>0</v>
      </c>
      <c r="F35" s="259">
        <v>0</v>
      </c>
      <c r="G35" s="259">
        <v>0</v>
      </c>
      <c r="H35" s="259">
        <v>1</v>
      </c>
      <c r="I35" s="259">
        <v>2</v>
      </c>
      <c r="J35" s="259">
        <v>2</v>
      </c>
      <c r="K35" s="260">
        <v>1</v>
      </c>
      <c r="L35" s="289">
        <f t="shared" si="0"/>
        <v>11</v>
      </c>
      <c r="M35" s="290">
        <v>20</v>
      </c>
      <c r="N35" s="291">
        <f t="shared" si="1"/>
        <v>5.5</v>
      </c>
    </row>
    <row r="36" spans="1:15" x14ac:dyDescent="0.25">
      <c r="A36" s="284" t="s">
        <v>70</v>
      </c>
      <c r="B36" s="258">
        <v>2</v>
      </c>
      <c r="C36" s="259">
        <v>2</v>
      </c>
      <c r="D36" s="259">
        <v>1</v>
      </c>
      <c r="E36" s="259">
        <v>0</v>
      </c>
      <c r="F36" s="259">
        <v>2</v>
      </c>
      <c r="G36" s="259">
        <v>0</v>
      </c>
      <c r="H36" s="259">
        <v>2</v>
      </c>
      <c r="I36" s="259">
        <v>2</v>
      </c>
      <c r="J36" s="259">
        <v>2</v>
      </c>
      <c r="K36" s="260">
        <v>2</v>
      </c>
      <c r="L36" s="289">
        <f t="shared" si="0"/>
        <v>15</v>
      </c>
      <c r="M36" s="290">
        <v>20</v>
      </c>
      <c r="N36" s="291">
        <f t="shared" si="1"/>
        <v>7.5</v>
      </c>
    </row>
    <row r="37" spans="1:15" x14ac:dyDescent="0.25">
      <c r="A37" s="284" t="s">
        <v>230</v>
      </c>
      <c r="B37" s="258">
        <v>1</v>
      </c>
      <c r="C37" s="259">
        <v>2</v>
      </c>
      <c r="D37" s="259">
        <v>1</v>
      </c>
      <c r="E37" s="259">
        <v>0</v>
      </c>
      <c r="F37" s="259">
        <v>0</v>
      </c>
      <c r="G37" s="259">
        <v>0</v>
      </c>
      <c r="H37" s="259">
        <v>2</v>
      </c>
      <c r="I37" s="259">
        <v>2</v>
      </c>
      <c r="J37" s="259">
        <v>2</v>
      </c>
      <c r="K37" s="260">
        <v>1</v>
      </c>
      <c r="L37" s="289">
        <f t="shared" si="0"/>
        <v>11</v>
      </c>
      <c r="M37" s="290">
        <v>20</v>
      </c>
      <c r="N37" s="291">
        <f t="shared" si="1"/>
        <v>5.5</v>
      </c>
    </row>
    <row r="38" spans="1:15" ht="15.75" thickBot="1" x14ac:dyDescent="0.3">
      <c r="A38" s="285" t="s">
        <v>27</v>
      </c>
      <c r="B38" s="582" t="s">
        <v>28</v>
      </c>
      <c r="C38" s="583"/>
      <c r="D38" s="583"/>
      <c r="E38" s="583"/>
      <c r="F38" s="583"/>
      <c r="G38" s="583"/>
      <c r="H38" s="583"/>
      <c r="I38" s="583"/>
      <c r="J38" s="583"/>
      <c r="K38" s="584"/>
      <c r="L38" s="292">
        <f t="shared" si="0"/>
        <v>0</v>
      </c>
      <c r="M38" s="293">
        <v>20</v>
      </c>
      <c r="N38" s="294">
        <f t="shared" si="1"/>
        <v>0</v>
      </c>
    </row>
    <row r="39" spans="1:15" ht="16.5" thickBot="1" x14ac:dyDescent="0.3">
      <c r="A39" s="306"/>
      <c r="B39" s="307"/>
      <c r="C39" s="307"/>
      <c r="D39" s="307"/>
      <c r="E39" s="307"/>
      <c r="F39" s="308"/>
      <c r="G39" s="308"/>
      <c r="H39" s="307"/>
      <c r="I39" s="309"/>
      <c r="J39" s="309"/>
      <c r="K39" s="309"/>
      <c r="L39" s="309"/>
      <c r="M39" s="334" t="s">
        <v>11</v>
      </c>
      <c r="N39" s="335">
        <f>AVERAGE(N22:N38)</f>
        <v>5.4117647058823533</v>
      </c>
      <c r="O39" s="108"/>
    </row>
    <row r="40" spans="1:15" ht="15.75" x14ac:dyDescent="0.25">
      <c r="E40" s="34"/>
      <c r="F40" s="108"/>
      <c r="G40" s="108"/>
      <c r="H40" s="108"/>
      <c r="M40" s="108"/>
      <c r="N40" s="108"/>
      <c r="O40" s="108"/>
    </row>
    <row r="41" spans="1:15" ht="15.75" x14ac:dyDescent="0.25">
      <c r="E41" s="34"/>
      <c r="F41" s="108"/>
      <c r="G41" s="108"/>
      <c r="M41" s="108"/>
      <c r="N41" s="108"/>
      <c r="O41" s="108"/>
    </row>
    <row r="42" spans="1:15" ht="15.75" x14ac:dyDescent="0.25">
      <c r="E42" s="34"/>
      <c r="F42" s="108"/>
      <c r="G42" s="108"/>
    </row>
    <row r="43" spans="1:15" ht="15.75" x14ac:dyDescent="0.25">
      <c r="E43" s="34"/>
      <c r="F43" s="108"/>
      <c r="G43" s="108"/>
    </row>
    <row r="44" spans="1:15" ht="15.75" x14ac:dyDescent="0.25">
      <c r="E44" s="34"/>
      <c r="F44" s="108"/>
      <c r="G44" s="108"/>
    </row>
    <row r="45" spans="1:15" ht="15.75" x14ac:dyDescent="0.25">
      <c r="E45" s="34"/>
      <c r="F45" s="108"/>
      <c r="G45" s="108"/>
    </row>
    <row r="46" spans="1:15" ht="15.75" x14ac:dyDescent="0.25">
      <c r="E46" s="34"/>
      <c r="F46" s="108"/>
      <c r="G46" s="108"/>
    </row>
    <row r="47" spans="1:15" ht="15.75" x14ac:dyDescent="0.25">
      <c r="E47" s="34"/>
      <c r="F47" s="108"/>
      <c r="G47" s="108"/>
    </row>
    <row r="48" spans="1:15" ht="15.75" x14ac:dyDescent="0.25">
      <c r="E48" s="34"/>
      <c r="F48" s="108"/>
      <c r="G48" s="108"/>
    </row>
    <row r="49" spans="5:7" x14ac:dyDescent="0.25">
      <c r="E49" s="34"/>
    </row>
    <row r="50" spans="5:7" x14ac:dyDescent="0.25">
      <c r="E50" s="34"/>
    </row>
    <row r="51" spans="5:7" ht="15.75" x14ac:dyDescent="0.25">
      <c r="E51" s="34"/>
      <c r="F51" s="108"/>
      <c r="G51" s="108"/>
    </row>
    <row r="52" spans="5:7" ht="15.75" x14ac:dyDescent="0.25">
      <c r="E52" s="34"/>
      <c r="F52" s="108"/>
      <c r="G52" s="108"/>
    </row>
    <row r="53" spans="5:7" ht="15.75" x14ac:dyDescent="0.25">
      <c r="E53" s="34"/>
      <c r="F53" s="108"/>
      <c r="G53" s="108"/>
    </row>
    <row r="54" spans="5:7" x14ac:dyDescent="0.25">
      <c r="E54" s="34"/>
    </row>
    <row r="55" spans="5:7" x14ac:dyDescent="0.25">
      <c r="E55" s="34"/>
    </row>
    <row r="56" spans="5:7" x14ac:dyDescent="0.25">
      <c r="E56" s="34"/>
    </row>
    <row r="57" spans="5:7" x14ac:dyDescent="0.25">
      <c r="E57" s="34"/>
    </row>
    <row r="58" spans="5:7" x14ac:dyDescent="0.25">
      <c r="E58" s="34"/>
    </row>
    <row r="59" spans="5:7" x14ac:dyDescent="0.25">
      <c r="E59" s="34"/>
    </row>
    <row r="60" spans="5:7" x14ac:dyDescent="0.25">
      <c r="E60" s="34"/>
    </row>
    <row r="61" spans="5:7" x14ac:dyDescent="0.25">
      <c r="E61" s="34"/>
    </row>
    <row r="62" spans="5:7" x14ac:dyDescent="0.25">
      <c r="E62" s="34"/>
    </row>
    <row r="63" spans="5:7" x14ac:dyDescent="0.25">
      <c r="E63" s="34"/>
    </row>
    <row r="64" spans="5:7" x14ac:dyDescent="0.25">
      <c r="E64" s="34"/>
    </row>
    <row r="65" spans="5:8" ht="15.75" x14ac:dyDescent="0.25">
      <c r="E65" s="34"/>
      <c r="H65" s="108"/>
    </row>
    <row r="66" spans="5:8" x14ac:dyDescent="0.25">
      <c r="E66" s="34"/>
    </row>
    <row r="67" spans="5:8" ht="15.75" x14ac:dyDescent="0.25">
      <c r="E67" s="34"/>
      <c r="H67" s="109"/>
    </row>
    <row r="68" spans="5:8" ht="15.75" x14ac:dyDescent="0.25">
      <c r="E68" s="34"/>
      <c r="H68" s="109"/>
    </row>
    <row r="69" spans="5:8" ht="15.75" x14ac:dyDescent="0.25">
      <c r="E69" s="34"/>
      <c r="H69" s="109"/>
    </row>
    <row r="70" spans="5:8" x14ac:dyDescent="0.25">
      <c r="E70" s="34"/>
    </row>
    <row r="71" spans="5:8" x14ac:dyDescent="0.25">
      <c r="E71" s="34"/>
    </row>
    <row r="72" spans="5:8" x14ac:dyDescent="0.25">
      <c r="E72" s="34"/>
    </row>
    <row r="73" spans="5:8" x14ac:dyDescent="0.25">
      <c r="E73" s="34"/>
    </row>
    <row r="74" spans="5:8" x14ac:dyDescent="0.25">
      <c r="E74" s="34"/>
    </row>
    <row r="75" spans="5:8" x14ac:dyDescent="0.25">
      <c r="E75" s="34"/>
    </row>
    <row r="76" spans="5:8" x14ac:dyDescent="0.25">
      <c r="E76" s="34"/>
    </row>
    <row r="77" spans="5:8" x14ac:dyDescent="0.25">
      <c r="E77" s="34"/>
    </row>
    <row r="78" spans="5:8" x14ac:dyDescent="0.25">
      <c r="E78" s="34"/>
    </row>
    <row r="79" spans="5:8" x14ac:dyDescent="0.25">
      <c r="E79" s="34"/>
    </row>
    <row r="80" spans="5:8" x14ac:dyDescent="0.25">
      <c r="E80" s="34"/>
    </row>
    <row r="81" spans="5:5" x14ac:dyDescent="0.25">
      <c r="E81" s="34"/>
    </row>
    <row r="82" spans="5:5" x14ac:dyDescent="0.25">
      <c r="E82" s="34"/>
    </row>
    <row r="83" spans="5:5" x14ac:dyDescent="0.25">
      <c r="E83" s="34"/>
    </row>
    <row r="84" spans="5:5" x14ac:dyDescent="0.25">
      <c r="E84" s="34"/>
    </row>
    <row r="85" spans="5:5" x14ac:dyDescent="0.25">
      <c r="E85" s="34"/>
    </row>
    <row r="86" spans="5:5" x14ac:dyDescent="0.25">
      <c r="E86" s="34"/>
    </row>
    <row r="87" spans="5:5" x14ac:dyDescent="0.25">
      <c r="E87" s="34"/>
    </row>
    <row r="88" spans="5:5" x14ac:dyDescent="0.25">
      <c r="E88" s="34"/>
    </row>
    <row r="89" spans="5:5" x14ac:dyDescent="0.25">
      <c r="E89" s="34"/>
    </row>
    <row r="90" spans="5:5" x14ac:dyDescent="0.25">
      <c r="E90" s="34"/>
    </row>
    <row r="91" spans="5:5" x14ac:dyDescent="0.25">
      <c r="E91" s="34"/>
    </row>
    <row r="92" spans="5:5" x14ac:dyDescent="0.25">
      <c r="E92" s="34"/>
    </row>
    <row r="93" spans="5:5" x14ac:dyDescent="0.25">
      <c r="E93" s="34"/>
    </row>
    <row r="94" spans="5:5" x14ac:dyDescent="0.25">
      <c r="E94" s="34"/>
    </row>
    <row r="95" spans="5:5" x14ac:dyDescent="0.25">
      <c r="E95" s="34"/>
    </row>
    <row r="96" spans="5:5" x14ac:dyDescent="0.25">
      <c r="E96" s="34"/>
    </row>
    <row r="97" spans="5:5" x14ac:dyDescent="0.25">
      <c r="E97" s="34"/>
    </row>
    <row r="98" spans="5:5" x14ac:dyDescent="0.25">
      <c r="E98" s="34"/>
    </row>
    <row r="99" spans="5:5" x14ac:dyDescent="0.25">
      <c r="E99" s="34"/>
    </row>
    <row r="100" spans="5:5" x14ac:dyDescent="0.25">
      <c r="E100" s="34"/>
    </row>
    <row r="101" spans="5:5" x14ac:dyDescent="0.25">
      <c r="E101" s="34"/>
    </row>
    <row r="102" spans="5:5" x14ac:dyDescent="0.25">
      <c r="E102" s="34"/>
    </row>
    <row r="103" spans="5:5" x14ac:dyDescent="0.25">
      <c r="E103" s="34"/>
    </row>
    <row r="104" spans="5:5" x14ac:dyDescent="0.25">
      <c r="E104" s="34"/>
    </row>
    <row r="105" spans="5:5" x14ac:dyDescent="0.25">
      <c r="E105" s="34"/>
    </row>
    <row r="106" spans="5:5" x14ac:dyDescent="0.25">
      <c r="E106" s="34"/>
    </row>
    <row r="107" spans="5:5" x14ac:dyDescent="0.25">
      <c r="E107" s="34"/>
    </row>
    <row r="108" spans="5:5" x14ac:dyDescent="0.25">
      <c r="E108" s="34"/>
    </row>
    <row r="109" spans="5:5" x14ac:dyDescent="0.25">
      <c r="E109" s="34"/>
    </row>
    <row r="110" spans="5:5" x14ac:dyDescent="0.25">
      <c r="E110" s="34"/>
    </row>
    <row r="111" spans="5:5" x14ac:dyDescent="0.25">
      <c r="E111" s="34"/>
    </row>
    <row r="112" spans="5:5" x14ac:dyDescent="0.25">
      <c r="E112" s="34"/>
    </row>
  </sheetData>
  <mergeCells count="2">
    <mergeCell ref="B3:N7"/>
    <mergeCell ref="B38:K38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opLeftCell="A8" workbookViewId="0">
      <selection activeCell="C36" sqref="C36"/>
    </sheetView>
  </sheetViews>
  <sheetFormatPr defaultColWidth="8.85546875" defaultRowHeight="15" x14ac:dyDescent="0.25"/>
  <cols>
    <col min="1" max="1" width="20.85546875" style="34" customWidth="1"/>
    <col min="2" max="2" width="7" style="34" customWidth="1"/>
    <col min="3" max="3" width="8.140625" style="34" customWidth="1"/>
    <col min="4" max="4" width="8.85546875" style="34" customWidth="1"/>
    <col min="5" max="5" width="8.140625" style="34" customWidth="1"/>
    <col min="6" max="8" width="8.85546875" style="34"/>
    <col min="9" max="9" width="11.85546875" style="34" customWidth="1"/>
    <col min="10" max="16384" width="8.85546875" style="34"/>
  </cols>
  <sheetData>
    <row r="1" spans="1:9" x14ac:dyDescent="0.25">
      <c r="A1" s="78"/>
    </row>
    <row r="2" spans="1:9" ht="15.75" thickBot="1" x14ac:dyDescent="0.3"/>
    <row r="3" spans="1:9" x14ac:dyDescent="0.25">
      <c r="A3" s="313"/>
      <c r="B3" s="315"/>
      <c r="C3" s="264"/>
      <c r="D3" s="264"/>
      <c r="E3" s="264"/>
      <c r="F3" s="264"/>
      <c r="G3" s="264"/>
      <c r="H3" s="264"/>
      <c r="I3" s="316"/>
    </row>
    <row r="4" spans="1:9" x14ac:dyDescent="0.25">
      <c r="A4" s="314"/>
      <c r="B4" s="585" t="s">
        <v>287</v>
      </c>
      <c r="C4" s="586"/>
      <c r="D4" s="586"/>
      <c r="E4" s="586"/>
      <c r="F4" s="586"/>
      <c r="G4" s="586"/>
      <c r="H4" s="586"/>
      <c r="I4" s="587"/>
    </row>
    <row r="5" spans="1:9" ht="15.75" thickBot="1" x14ac:dyDescent="0.3">
      <c r="A5" s="314"/>
      <c r="B5" s="317"/>
      <c r="C5" s="318"/>
      <c r="D5" s="318"/>
      <c r="E5" s="318"/>
      <c r="F5" s="318"/>
      <c r="G5" s="318"/>
      <c r="H5" s="318"/>
      <c r="I5" s="319"/>
    </row>
    <row r="6" spans="1:9" x14ac:dyDescent="0.25">
      <c r="A6" s="79"/>
      <c r="B6" s="588" t="s">
        <v>147</v>
      </c>
      <c r="C6" s="589"/>
      <c r="D6" s="589"/>
      <c r="E6" s="589"/>
      <c r="F6" s="589"/>
      <c r="G6" s="592" t="s">
        <v>148</v>
      </c>
      <c r="H6" s="595" t="s">
        <v>149</v>
      </c>
      <c r="I6" s="598" t="s">
        <v>150</v>
      </c>
    </row>
    <row r="7" spans="1:9" x14ac:dyDescent="0.25">
      <c r="A7" s="79"/>
      <c r="B7" s="590"/>
      <c r="C7" s="591"/>
      <c r="D7" s="591"/>
      <c r="E7" s="591"/>
      <c r="F7" s="591"/>
      <c r="G7" s="593"/>
      <c r="H7" s="596"/>
      <c r="I7" s="599"/>
    </row>
    <row r="8" spans="1:9" ht="15.75" thickBot="1" x14ac:dyDescent="0.3">
      <c r="A8" s="80"/>
      <c r="B8" s="310" t="s">
        <v>29</v>
      </c>
      <c r="C8" s="311" t="s">
        <v>30</v>
      </c>
      <c r="D8" s="311" t="s">
        <v>31</v>
      </c>
      <c r="E8" s="311" t="s">
        <v>32</v>
      </c>
      <c r="F8" s="312" t="s">
        <v>33</v>
      </c>
      <c r="G8" s="594"/>
      <c r="H8" s="597"/>
      <c r="I8" s="600"/>
    </row>
    <row r="9" spans="1:9" x14ac:dyDescent="0.25">
      <c r="A9" s="320" t="s">
        <v>214</v>
      </c>
      <c r="B9" s="84">
        <v>1</v>
      </c>
      <c r="C9" s="85">
        <v>2</v>
      </c>
      <c r="D9" s="85">
        <v>2</v>
      </c>
      <c r="E9" s="85">
        <v>2</v>
      </c>
      <c r="F9" s="86">
        <v>3</v>
      </c>
      <c r="G9" s="325">
        <f>SUM(B9:F9)</f>
        <v>10</v>
      </c>
      <c r="H9" s="326">
        <f>B9*10+C9*9+D9*7+E9*5+F9*3</f>
        <v>61</v>
      </c>
      <c r="I9" s="327">
        <f>H9/G9*10/10</f>
        <v>6.1</v>
      </c>
    </row>
    <row r="10" spans="1:9" x14ac:dyDescent="0.25">
      <c r="A10" s="321" t="s">
        <v>215</v>
      </c>
      <c r="B10" s="87"/>
      <c r="C10" s="88"/>
      <c r="D10" s="88"/>
      <c r="E10" s="88">
        <v>1</v>
      </c>
      <c r="F10" s="89">
        <v>2</v>
      </c>
      <c r="G10" s="328">
        <f t="shared" ref="G10:G25" si="0">SUM(B10:F10)</f>
        <v>3</v>
      </c>
      <c r="H10" s="329">
        <f t="shared" ref="H10:H25" si="1">B10*10+C10*9+D10*7+E10*5+F10*3</f>
        <v>11</v>
      </c>
      <c r="I10" s="330">
        <f t="shared" ref="I10:I25" si="2">H10/G10*10/10</f>
        <v>3.6666666666666665</v>
      </c>
    </row>
    <row r="11" spans="1:9" x14ac:dyDescent="0.25">
      <c r="A11" s="322" t="s">
        <v>216</v>
      </c>
      <c r="B11" s="90"/>
      <c r="C11" s="91">
        <v>2</v>
      </c>
      <c r="D11" s="91">
        <v>8</v>
      </c>
      <c r="E11" s="91">
        <v>9</v>
      </c>
      <c r="F11" s="92">
        <v>6</v>
      </c>
      <c r="G11" s="328">
        <f t="shared" si="0"/>
        <v>25</v>
      </c>
      <c r="H11" s="329">
        <f t="shared" si="1"/>
        <v>137</v>
      </c>
      <c r="I11" s="330">
        <f t="shared" si="2"/>
        <v>5.48</v>
      </c>
    </row>
    <row r="12" spans="1:9" x14ac:dyDescent="0.25">
      <c r="A12" s="323" t="s">
        <v>69</v>
      </c>
      <c r="B12" s="93"/>
      <c r="C12" s="94"/>
      <c r="D12" s="94">
        <v>1</v>
      </c>
      <c r="E12" s="94">
        <v>3</v>
      </c>
      <c r="F12" s="95">
        <v>2</v>
      </c>
      <c r="G12" s="328">
        <f t="shared" si="0"/>
        <v>6</v>
      </c>
      <c r="H12" s="329">
        <f t="shared" si="1"/>
        <v>28</v>
      </c>
      <c r="I12" s="330">
        <f t="shared" si="2"/>
        <v>4.666666666666667</v>
      </c>
    </row>
    <row r="13" spans="1:9" x14ac:dyDescent="0.25">
      <c r="A13" s="322" t="s">
        <v>217</v>
      </c>
      <c r="B13" s="90">
        <v>1</v>
      </c>
      <c r="C13" s="91">
        <v>3</v>
      </c>
      <c r="D13" s="91">
        <v>5</v>
      </c>
      <c r="E13" s="91">
        <v>1</v>
      </c>
      <c r="F13" s="92"/>
      <c r="G13" s="328">
        <f t="shared" si="0"/>
        <v>10</v>
      </c>
      <c r="H13" s="329">
        <f t="shared" si="1"/>
        <v>77</v>
      </c>
      <c r="I13" s="330">
        <f t="shared" si="2"/>
        <v>7.7</v>
      </c>
    </row>
    <row r="14" spans="1:9" x14ac:dyDescent="0.25">
      <c r="A14" s="322" t="s">
        <v>218</v>
      </c>
      <c r="B14" s="93">
        <v>1</v>
      </c>
      <c r="C14" s="94">
        <v>1</v>
      </c>
      <c r="D14" s="94">
        <v>1</v>
      </c>
      <c r="E14" s="94">
        <v>3</v>
      </c>
      <c r="F14" s="95">
        <v>2</v>
      </c>
      <c r="G14" s="328">
        <f t="shared" si="0"/>
        <v>8</v>
      </c>
      <c r="H14" s="329">
        <f t="shared" si="1"/>
        <v>47</v>
      </c>
      <c r="I14" s="330">
        <f t="shared" si="2"/>
        <v>5.875</v>
      </c>
    </row>
    <row r="15" spans="1:9" x14ac:dyDescent="0.25">
      <c r="A15" s="321" t="s">
        <v>219</v>
      </c>
      <c r="B15" s="90"/>
      <c r="C15" s="91">
        <v>2</v>
      </c>
      <c r="D15" s="91">
        <v>9</v>
      </c>
      <c r="E15" s="91">
        <v>8</v>
      </c>
      <c r="F15" s="92">
        <v>8</v>
      </c>
      <c r="G15" s="328">
        <f t="shared" si="0"/>
        <v>27</v>
      </c>
      <c r="H15" s="329">
        <f t="shared" si="1"/>
        <v>145</v>
      </c>
      <c r="I15" s="330">
        <f t="shared" si="2"/>
        <v>5.3703703703703702</v>
      </c>
    </row>
    <row r="16" spans="1:9" x14ac:dyDescent="0.25">
      <c r="A16" s="323" t="s">
        <v>70</v>
      </c>
      <c r="B16" s="90"/>
      <c r="C16" s="91">
        <v>1</v>
      </c>
      <c r="D16" s="91">
        <v>4</v>
      </c>
      <c r="E16" s="91"/>
      <c r="F16" s="92"/>
      <c r="G16" s="328">
        <f t="shared" si="0"/>
        <v>5</v>
      </c>
      <c r="H16" s="329">
        <f t="shared" si="1"/>
        <v>37</v>
      </c>
      <c r="I16" s="330">
        <f t="shared" si="2"/>
        <v>7.4</v>
      </c>
    </row>
    <row r="17" spans="1:9" x14ac:dyDescent="0.25">
      <c r="A17" s="322" t="s">
        <v>222</v>
      </c>
      <c r="B17" s="93">
        <v>2</v>
      </c>
      <c r="C17" s="94">
        <v>3</v>
      </c>
      <c r="D17" s="94">
        <v>13</v>
      </c>
      <c r="E17" s="94">
        <v>16</v>
      </c>
      <c r="F17" s="95">
        <v>22</v>
      </c>
      <c r="G17" s="328">
        <v>56</v>
      </c>
      <c r="H17" s="329">
        <f t="shared" si="1"/>
        <v>284</v>
      </c>
      <c r="I17" s="330">
        <f t="shared" si="2"/>
        <v>5.0714285714285712</v>
      </c>
    </row>
    <row r="18" spans="1:9" x14ac:dyDescent="0.25">
      <c r="A18" s="323" t="s">
        <v>223</v>
      </c>
      <c r="B18" s="90"/>
      <c r="C18" s="91"/>
      <c r="D18" s="91"/>
      <c r="E18" s="91"/>
      <c r="F18" s="92"/>
      <c r="G18" s="328"/>
      <c r="H18" s="329"/>
      <c r="I18" s="330"/>
    </row>
    <row r="19" spans="1:9" x14ac:dyDescent="0.25">
      <c r="A19" s="322" t="s">
        <v>224</v>
      </c>
      <c r="B19" s="93">
        <v>1</v>
      </c>
      <c r="C19" s="94">
        <v>4</v>
      </c>
      <c r="D19" s="94">
        <v>3</v>
      </c>
      <c r="E19" s="94">
        <v>5</v>
      </c>
      <c r="F19" s="95"/>
      <c r="G19" s="328">
        <f t="shared" si="0"/>
        <v>13</v>
      </c>
      <c r="H19" s="329">
        <f t="shared" si="1"/>
        <v>92</v>
      </c>
      <c r="I19" s="330">
        <f t="shared" si="2"/>
        <v>7.0769230769230775</v>
      </c>
    </row>
    <row r="20" spans="1:9" x14ac:dyDescent="0.25">
      <c r="A20" s="323" t="s">
        <v>225</v>
      </c>
      <c r="B20" s="90"/>
      <c r="C20" s="91"/>
      <c r="D20" s="91">
        <v>1</v>
      </c>
      <c r="E20" s="91">
        <v>1</v>
      </c>
      <c r="F20" s="92">
        <v>1</v>
      </c>
      <c r="G20" s="328">
        <f t="shared" si="0"/>
        <v>3</v>
      </c>
      <c r="H20" s="329">
        <f t="shared" si="1"/>
        <v>15</v>
      </c>
      <c r="I20" s="330">
        <f t="shared" si="2"/>
        <v>5</v>
      </c>
    </row>
    <row r="21" spans="1:9" x14ac:dyDescent="0.25">
      <c r="A21" s="322" t="s">
        <v>226</v>
      </c>
      <c r="B21" s="93"/>
      <c r="C21" s="94">
        <v>3</v>
      </c>
      <c r="D21" s="94">
        <v>10</v>
      </c>
      <c r="E21" s="94">
        <v>7</v>
      </c>
      <c r="F21" s="95">
        <v>2</v>
      </c>
      <c r="G21" s="328">
        <f t="shared" si="0"/>
        <v>22</v>
      </c>
      <c r="H21" s="329">
        <f t="shared" si="1"/>
        <v>138</v>
      </c>
      <c r="I21" s="330">
        <f t="shared" si="2"/>
        <v>6.2727272727272725</v>
      </c>
    </row>
    <row r="22" spans="1:9" x14ac:dyDescent="0.25">
      <c r="A22" s="323" t="s">
        <v>227</v>
      </c>
      <c r="B22" s="96"/>
      <c r="C22" s="97"/>
      <c r="D22" s="97"/>
      <c r="E22" s="97"/>
      <c r="F22" s="98">
        <v>1</v>
      </c>
      <c r="G22" s="328">
        <f t="shared" si="0"/>
        <v>1</v>
      </c>
      <c r="H22" s="329">
        <f t="shared" si="1"/>
        <v>3</v>
      </c>
      <c r="I22" s="330">
        <f t="shared" si="2"/>
        <v>3</v>
      </c>
    </row>
    <row r="23" spans="1:9" x14ac:dyDescent="0.25">
      <c r="A23" s="322" t="s">
        <v>228</v>
      </c>
      <c r="B23" s="90"/>
      <c r="C23" s="91"/>
      <c r="D23" s="91">
        <v>5</v>
      </c>
      <c r="E23" s="91">
        <v>5</v>
      </c>
      <c r="F23" s="92">
        <v>4</v>
      </c>
      <c r="G23" s="328">
        <f t="shared" si="0"/>
        <v>14</v>
      </c>
      <c r="H23" s="329">
        <f t="shared" si="1"/>
        <v>72</v>
      </c>
      <c r="I23" s="330">
        <f t="shared" si="2"/>
        <v>5.1428571428571432</v>
      </c>
    </row>
    <row r="24" spans="1:9" x14ac:dyDescent="0.25">
      <c r="A24" s="323" t="s">
        <v>230</v>
      </c>
      <c r="B24" s="93">
        <v>1</v>
      </c>
      <c r="C24" s="94"/>
      <c r="D24" s="94"/>
      <c r="E24" s="94">
        <v>1</v>
      </c>
      <c r="F24" s="95"/>
      <c r="G24" s="328">
        <f t="shared" si="0"/>
        <v>2</v>
      </c>
      <c r="H24" s="329">
        <f t="shared" si="1"/>
        <v>15</v>
      </c>
      <c r="I24" s="330">
        <f t="shared" si="2"/>
        <v>7.5</v>
      </c>
    </row>
    <row r="25" spans="1:9" ht="15.75" thickBot="1" x14ac:dyDescent="0.3">
      <c r="A25" s="324" t="s">
        <v>231</v>
      </c>
      <c r="B25" s="81"/>
      <c r="C25" s="82"/>
      <c r="D25" s="82"/>
      <c r="E25" s="82"/>
      <c r="F25" s="83">
        <v>1</v>
      </c>
      <c r="G25" s="310">
        <f t="shared" si="0"/>
        <v>1</v>
      </c>
      <c r="H25" s="311">
        <f t="shared" si="1"/>
        <v>3</v>
      </c>
      <c r="I25" s="331">
        <f t="shared" si="2"/>
        <v>3</v>
      </c>
    </row>
    <row r="26" spans="1:9" ht="15.75" thickBot="1" x14ac:dyDescent="0.3">
      <c r="A26" s="306"/>
      <c r="B26" s="309"/>
      <c r="C26" s="309"/>
      <c r="D26" s="309"/>
      <c r="E26" s="309"/>
      <c r="F26" s="309"/>
      <c r="G26" s="309"/>
      <c r="H26" s="332" t="s">
        <v>12</v>
      </c>
      <c r="I26" s="333">
        <f>AVERAGE(I9:I25)</f>
        <v>5.5201649854774848</v>
      </c>
    </row>
    <row r="27" spans="1:9" ht="15.75" thickBot="1" x14ac:dyDescent="0.3"/>
    <row r="28" spans="1:9" x14ac:dyDescent="0.25">
      <c r="A28" s="99" t="s">
        <v>151</v>
      </c>
      <c r="B28" s="100"/>
      <c r="C28" s="100"/>
      <c r="D28" s="100"/>
      <c r="E28" s="100"/>
      <c r="F28" s="100"/>
      <c r="G28" s="100"/>
      <c r="H28" s="100"/>
      <c r="I28" s="101"/>
    </row>
    <row r="29" spans="1:9" x14ac:dyDescent="0.25">
      <c r="A29" s="102" t="s">
        <v>152</v>
      </c>
      <c r="B29" s="10"/>
      <c r="C29" s="10"/>
      <c r="D29" s="10"/>
      <c r="E29" s="10"/>
      <c r="F29" s="10"/>
      <c r="G29" s="10"/>
      <c r="H29" s="10"/>
      <c r="I29" s="103"/>
    </row>
    <row r="30" spans="1:9" x14ac:dyDescent="0.25">
      <c r="A30" s="104" t="s">
        <v>153</v>
      </c>
      <c r="B30" s="105"/>
      <c r="C30" s="105"/>
      <c r="D30" s="10"/>
      <c r="E30" s="10"/>
      <c r="F30" s="10"/>
      <c r="G30" s="10"/>
      <c r="H30" s="10"/>
      <c r="I30" s="103"/>
    </row>
    <row r="31" spans="1:9" x14ac:dyDescent="0.25">
      <c r="A31" s="102" t="s">
        <v>154</v>
      </c>
      <c r="B31" s="10"/>
      <c r="C31" s="10"/>
      <c r="D31" s="10"/>
      <c r="E31" s="10"/>
      <c r="F31" s="10"/>
      <c r="G31" s="10"/>
      <c r="H31" s="10"/>
      <c r="I31" s="103"/>
    </row>
    <row r="32" spans="1:9" x14ac:dyDescent="0.25">
      <c r="A32" s="102" t="s">
        <v>155</v>
      </c>
      <c r="B32" s="10"/>
      <c r="C32" s="10"/>
      <c r="D32" s="10"/>
      <c r="E32" s="10"/>
      <c r="F32" s="10"/>
      <c r="G32" s="10"/>
      <c r="H32" s="10"/>
      <c r="I32" s="103"/>
    </row>
    <row r="33" spans="1:9" ht="15.75" thickBot="1" x14ac:dyDescent="0.3">
      <c r="A33" s="15" t="s">
        <v>71</v>
      </c>
      <c r="B33" s="106"/>
      <c r="C33" s="106"/>
      <c r="D33" s="106"/>
      <c r="E33" s="106"/>
      <c r="F33" s="106"/>
      <c r="G33" s="106"/>
      <c r="H33" s="106"/>
      <c r="I33" s="16"/>
    </row>
    <row r="34" spans="1:9" x14ac:dyDescent="0.25">
      <c r="A34" s="34" t="s">
        <v>310</v>
      </c>
    </row>
  </sheetData>
  <mergeCells count="5">
    <mergeCell ref="B4:I4"/>
    <mergeCell ref="B6:F7"/>
    <mergeCell ref="G6:G8"/>
    <mergeCell ref="H6:H8"/>
    <mergeCell ref="I6:I8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Y93"/>
  <sheetViews>
    <sheetView showGridLines="0" topLeftCell="AK3" zoomScaleNormal="100" workbookViewId="0">
      <selection activeCell="A22" sqref="A22:XFD22"/>
    </sheetView>
  </sheetViews>
  <sheetFormatPr defaultColWidth="8.85546875" defaultRowHeight="15" x14ac:dyDescent="0.25"/>
  <cols>
    <col min="1" max="1" width="19.7109375" style="34" bestFit="1" customWidth="1"/>
    <col min="2" max="4" width="10.42578125" style="34" customWidth="1"/>
    <col min="5" max="5" width="11.7109375" style="38" customWidth="1"/>
    <col min="6" max="6" width="11.7109375" style="10" customWidth="1"/>
    <col min="7" max="19" width="11.7109375" style="34" customWidth="1"/>
    <col min="20" max="21" width="12.140625" style="39" customWidth="1"/>
    <col min="22" max="22" width="12.7109375" style="34" customWidth="1"/>
    <col min="23" max="29" width="11.7109375" style="34" customWidth="1"/>
    <col min="30" max="35" width="11.7109375" style="39" customWidth="1"/>
    <col min="36" max="36" width="12.42578125" style="34" customWidth="1"/>
    <col min="37" max="37" width="10.7109375" style="34" bestFit="1" customWidth="1"/>
    <col min="38" max="39" width="10.7109375" style="34" customWidth="1"/>
    <col min="40" max="41" width="10.7109375" style="34" bestFit="1" customWidth="1"/>
    <col min="42" max="42" width="11.28515625" style="34" bestFit="1" customWidth="1"/>
    <col min="43" max="46" width="10.7109375" style="34" bestFit="1" customWidth="1"/>
    <col min="47" max="47" width="8.85546875" style="34"/>
    <col min="48" max="48" width="9.85546875" style="34" bestFit="1" customWidth="1"/>
    <col min="49" max="49" width="8.85546875" style="40"/>
    <col min="50" max="16384" width="8.85546875" style="34"/>
  </cols>
  <sheetData>
    <row r="2" spans="1:51" ht="15.75" thickBot="1" x14ac:dyDescent="0.3"/>
    <row r="3" spans="1:51" s="43" customFormat="1" ht="30" customHeight="1" thickBot="1" x14ac:dyDescent="0.4">
      <c r="A3" s="41"/>
      <c r="B3" s="42"/>
      <c r="C3" s="346" t="s">
        <v>85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8"/>
    </row>
    <row r="4" spans="1:51" s="46" customFormat="1" ht="17.100000000000001" customHeight="1" x14ac:dyDescent="0.25">
      <c r="A4" s="44"/>
      <c r="B4" s="45"/>
      <c r="C4" s="349" t="s">
        <v>86</v>
      </c>
      <c r="D4" s="350" t="s">
        <v>156</v>
      </c>
      <c r="E4" s="351" t="s">
        <v>49</v>
      </c>
      <c r="F4" s="351" t="s">
        <v>50</v>
      </c>
      <c r="G4" s="351" t="s">
        <v>51</v>
      </c>
      <c r="H4" s="351" t="s">
        <v>52</v>
      </c>
      <c r="I4" s="351" t="s">
        <v>53</v>
      </c>
      <c r="J4" s="351" t="s">
        <v>54</v>
      </c>
      <c r="K4" s="351" t="s">
        <v>55</v>
      </c>
      <c r="L4" s="351" t="s">
        <v>56</v>
      </c>
      <c r="M4" s="608" t="s">
        <v>57</v>
      </c>
      <c r="N4" s="351" t="s">
        <v>58</v>
      </c>
      <c r="O4" s="351" t="s">
        <v>59</v>
      </c>
      <c r="P4" s="351" t="s">
        <v>60</v>
      </c>
      <c r="Q4" s="351" t="s">
        <v>61</v>
      </c>
      <c r="R4" s="351" t="s">
        <v>87</v>
      </c>
      <c r="S4" s="351" t="s">
        <v>88</v>
      </c>
      <c r="T4" s="351" t="s">
        <v>89</v>
      </c>
      <c r="U4" s="351" t="s">
        <v>90</v>
      </c>
      <c r="V4" s="350" t="s">
        <v>91</v>
      </c>
      <c r="W4" s="351" t="s">
        <v>92</v>
      </c>
      <c r="X4" s="350" t="s">
        <v>93</v>
      </c>
      <c r="Y4" s="351" t="s">
        <v>161</v>
      </c>
      <c r="Z4" s="350" t="s">
        <v>94</v>
      </c>
      <c r="AA4" s="350" t="s">
        <v>95</v>
      </c>
      <c r="AB4" s="351" t="s">
        <v>96</v>
      </c>
      <c r="AC4" s="350" t="s">
        <v>97</v>
      </c>
      <c r="AD4" s="351" t="s">
        <v>98</v>
      </c>
      <c r="AE4" s="351" t="s">
        <v>99</v>
      </c>
      <c r="AF4" s="351" t="s">
        <v>100</v>
      </c>
      <c r="AG4" s="351" t="s">
        <v>101</v>
      </c>
      <c r="AH4" s="351" t="s">
        <v>102</v>
      </c>
      <c r="AI4" s="351" t="s">
        <v>103</v>
      </c>
      <c r="AJ4" s="350" t="s">
        <v>104</v>
      </c>
      <c r="AK4" s="350" t="s">
        <v>105</v>
      </c>
      <c r="AL4" s="350" t="s">
        <v>106</v>
      </c>
      <c r="AM4" s="350" t="s">
        <v>107</v>
      </c>
      <c r="AN4" s="350" t="s">
        <v>163</v>
      </c>
      <c r="AO4" s="350" t="s">
        <v>164</v>
      </c>
      <c r="AP4" s="350" t="s">
        <v>108</v>
      </c>
      <c r="AQ4" s="350" t="s">
        <v>165</v>
      </c>
      <c r="AR4" s="350" t="s">
        <v>109</v>
      </c>
      <c r="AS4" s="350" t="s">
        <v>166</v>
      </c>
      <c r="AT4" s="352" t="s">
        <v>110</v>
      </c>
      <c r="AU4" s="601" t="s">
        <v>48</v>
      </c>
      <c r="AV4" s="603" t="s">
        <v>45</v>
      </c>
      <c r="AW4" s="605" t="s">
        <v>72</v>
      </c>
    </row>
    <row r="5" spans="1:51" s="46" customFormat="1" x14ac:dyDescent="0.25">
      <c r="A5" s="47"/>
      <c r="B5" s="45"/>
      <c r="C5" s="353" t="s">
        <v>111</v>
      </c>
      <c r="D5" s="354" t="s">
        <v>111</v>
      </c>
      <c r="E5" s="355" t="s">
        <v>62</v>
      </c>
      <c r="F5" s="355" t="s">
        <v>62</v>
      </c>
      <c r="G5" s="355" t="s">
        <v>62</v>
      </c>
      <c r="H5" s="355" t="s">
        <v>63</v>
      </c>
      <c r="I5" s="355" t="s">
        <v>62</v>
      </c>
      <c r="J5" s="355" t="s">
        <v>62</v>
      </c>
      <c r="K5" s="355" t="s">
        <v>62</v>
      </c>
      <c r="L5" s="355" t="s">
        <v>62</v>
      </c>
      <c r="M5" s="609"/>
      <c r="N5" s="355" t="s">
        <v>63</v>
      </c>
      <c r="O5" s="355" t="s">
        <v>62</v>
      </c>
      <c r="P5" s="355" t="s">
        <v>62</v>
      </c>
      <c r="Q5" s="355" t="s">
        <v>63</v>
      </c>
      <c r="R5" s="355" t="s">
        <v>196</v>
      </c>
      <c r="S5" s="354" t="s">
        <v>111</v>
      </c>
      <c r="T5" s="354" t="s">
        <v>112</v>
      </c>
      <c r="U5" s="354" t="s">
        <v>112</v>
      </c>
      <c r="V5" s="354" t="s">
        <v>112</v>
      </c>
      <c r="W5" s="355" t="s">
        <v>111</v>
      </c>
      <c r="X5" s="354" t="s">
        <v>111</v>
      </c>
      <c r="Y5" s="355" t="s">
        <v>111</v>
      </c>
      <c r="Z5" s="354" t="s">
        <v>111</v>
      </c>
      <c r="AA5" s="354" t="s">
        <v>111</v>
      </c>
      <c r="AB5" s="355" t="s">
        <v>111</v>
      </c>
      <c r="AC5" s="354" t="s">
        <v>111</v>
      </c>
      <c r="AD5" s="355" t="s">
        <v>111</v>
      </c>
      <c r="AE5" s="355" t="s">
        <v>111</v>
      </c>
      <c r="AF5" s="355" t="s">
        <v>111</v>
      </c>
      <c r="AG5" s="355" t="s">
        <v>196</v>
      </c>
      <c r="AH5" s="355" t="s">
        <v>111</v>
      </c>
      <c r="AI5" s="355" t="s">
        <v>111</v>
      </c>
      <c r="AJ5" s="354" t="s">
        <v>196</v>
      </c>
      <c r="AK5" s="354" t="s">
        <v>111</v>
      </c>
      <c r="AL5" s="354" t="s">
        <v>111</v>
      </c>
      <c r="AM5" s="354" t="s">
        <v>111</v>
      </c>
      <c r="AN5" s="354" t="s">
        <v>111</v>
      </c>
      <c r="AO5" s="354" t="s">
        <v>111</v>
      </c>
      <c r="AP5" s="354" t="s">
        <v>111</v>
      </c>
      <c r="AQ5" s="354" t="s">
        <v>111</v>
      </c>
      <c r="AR5" s="354"/>
      <c r="AS5" s="354" t="s">
        <v>196</v>
      </c>
      <c r="AT5" s="356" t="s">
        <v>111</v>
      </c>
      <c r="AU5" s="593"/>
      <c r="AV5" s="596"/>
      <c r="AW5" s="606"/>
    </row>
    <row r="6" spans="1:51" s="50" customFormat="1" ht="15.75" thickBot="1" x14ac:dyDescent="0.3">
      <c r="A6" s="48"/>
      <c r="B6" s="49"/>
      <c r="C6" s="357">
        <v>41352</v>
      </c>
      <c r="D6" s="358">
        <v>41353</v>
      </c>
      <c r="E6" s="359">
        <v>41366</v>
      </c>
      <c r="F6" s="359">
        <v>41374</v>
      </c>
      <c r="G6" s="359">
        <v>41402</v>
      </c>
      <c r="H6" s="359">
        <v>41410</v>
      </c>
      <c r="I6" s="359">
        <v>41415</v>
      </c>
      <c r="J6" s="359">
        <v>41422</v>
      </c>
      <c r="K6" s="359">
        <v>41430</v>
      </c>
      <c r="L6" s="359">
        <v>41436</v>
      </c>
      <c r="M6" s="359">
        <v>41451</v>
      </c>
      <c r="N6" s="359">
        <v>41451</v>
      </c>
      <c r="O6" s="359">
        <v>41451</v>
      </c>
      <c r="P6" s="359">
        <v>41506</v>
      </c>
      <c r="Q6" s="359">
        <v>41513</v>
      </c>
      <c r="R6" s="360">
        <v>41520</v>
      </c>
      <c r="S6" s="360">
        <v>41534</v>
      </c>
      <c r="T6" s="360">
        <v>41534</v>
      </c>
      <c r="U6" s="360">
        <v>41534</v>
      </c>
      <c r="V6" s="358">
        <v>41534</v>
      </c>
      <c r="W6" s="360">
        <v>41548</v>
      </c>
      <c r="X6" s="358">
        <v>41548</v>
      </c>
      <c r="Y6" s="360">
        <v>41550</v>
      </c>
      <c r="Z6" s="358">
        <v>41555</v>
      </c>
      <c r="AA6" s="358">
        <v>41604</v>
      </c>
      <c r="AB6" s="360">
        <v>41605</v>
      </c>
      <c r="AC6" s="358">
        <v>41576</v>
      </c>
      <c r="AD6" s="360">
        <v>41619</v>
      </c>
      <c r="AE6" s="360">
        <v>41625</v>
      </c>
      <c r="AF6" s="360">
        <v>41625</v>
      </c>
      <c r="AG6" s="360">
        <v>41625</v>
      </c>
      <c r="AH6" s="360">
        <v>41625</v>
      </c>
      <c r="AI6" s="360">
        <v>41626</v>
      </c>
      <c r="AJ6" s="358">
        <v>41681</v>
      </c>
      <c r="AK6" s="358">
        <v>41689</v>
      </c>
      <c r="AL6" s="358">
        <v>41773</v>
      </c>
      <c r="AM6" s="358">
        <v>41779</v>
      </c>
      <c r="AN6" s="358">
        <v>41779</v>
      </c>
      <c r="AO6" s="358">
        <v>41793</v>
      </c>
      <c r="AP6" s="358">
        <v>41793</v>
      </c>
      <c r="AQ6" s="358">
        <v>41794</v>
      </c>
      <c r="AR6" s="358">
        <v>41801</v>
      </c>
      <c r="AS6" s="358">
        <v>41820</v>
      </c>
      <c r="AT6" s="361">
        <v>41820</v>
      </c>
      <c r="AU6" s="593"/>
      <c r="AV6" s="596"/>
      <c r="AW6" s="606"/>
    </row>
    <row r="7" spans="1:51" s="38" customFormat="1" ht="15.75" thickBot="1" x14ac:dyDescent="0.3">
      <c r="A7" s="338" t="s">
        <v>34</v>
      </c>
      <c r="B7" s="339" t="s">
        <v>35</v>
      </c>
      <c r="C7" s="353" t="s">
        <v>113</v>
      </c>
      <c r="D7" s="354" t="s">
        <v>167</v>
      </c>
      <c r="E7" s="354" t="s">
        <v>114</v>
      </c>
      <c r="F7" s="354" t="s">
        <v>115</v>
      </c>
      <c r="G7" s="354" t="s">
        <v>168</v>
      </c>
      <c r="H7" s="354" t="s">
        <v>116</v>
      </c>
      <c r="I7" s="354" t="s">
        <v>117</v>
      </c>
      <c r="J7" s="354" t="s">
        <v>169</v>
      </c>
      <c r="K7" s="354" t="s">
        <v>170</v>
      </c>
      <c r="L7" s="354" t="s">
        <v>118</v>
      </c>
      <c r="M7" s="355" t="s">
        <v>119</v>
      </c>
      <c r="N7" s="354" t="s">
        <v>120</v>
      </c>
      <c r="O7" s="354" t="s">
        <v>121</v>
      </c>
      <c r="P7" s="354" t="s">
        <v>122</v>
      </c>
      <c r="Q7" s="354" t="s">
        <v>123</v>
      </c>
      <c r="R7" s="354" t="s">
        <v>124</v>
      </c>
      <c r="S7" s="354" t="s">
        <v>171</v>
      </c>
      <c r="T7" s="354" t="s">
        <v>125</v>
      </c>
      <c r="U7" s="354" t="s">
        <v>126</v>
      </c>
      <c r="V7" s="354" t="s">
        <v>127</v>
      </c>
      <c r="W7" s="354" t="s">
        <v>128</v>
      </c>
      <c r="X7" s="354" t="s">
        <v>129</v>
      </c>
      <c r="Y7" s="354" t="s">
        <v>172</v>
      </c>
      <c r="Z7" s="354" t="s">
        <v>130</v>
      </c>
      <c r="AA7" s="354" t="s">
        <v>131</v>
      </c>
      <c r="AB7" s="354" t="s">
        <v>132</v>
      </c>
      <c r="AC7" s="354" t="s">
        <v>173</v>
      </c>
      <c r="AD7" s="354" t="s">
        <v>133</v>
      </c>
      <c r="AE7" s="354" t="s">
        <v>134</v>
      </c>
      <c r="AF7" s="354" t="s">
        <v>135</v>
      </c>
      <c r="AG7" s="354" t="s">
        <v>136</v>
      </c>
      <c r="AH7" s="354" t="s">
        <v>137</v>
      </c>
      <c r="AI7" s="354" t="s">
        <v>138</v>
      </c>
      <c r="AJ7" s="354" t="s">
        <v>139</v>
      </c>
      <c r="AK7" s="354" t="s">
        <v>140</v>
      </c>
      <c r="AL7" s="354" t="s">
        <v>141</v>
      </c>
      <c r="AM7" s="354" t="s">
        <v>142</v>
      </c>
      <c r="AN7" s="354" t="s">
        <v>174</v>
      </c>
      <c r="AO7" s="354" t="s">
        <v>175</v>
      </c>
      <c r="AP7" s="354" t="s">
        <v>143</v>
      </c>
      <c r="AQ7" s="354" t="s">
        <v>176</v>
      </c>
      <c r="AR7" s="354" t="s">
        <v>144</v>
      </c>
      <c r="AS7" s="354" t="s">
        <v>177</v>
      </c>
      <c r="AT7" s="356" t="s">
        <v>145</v>
      </c>
      <c r="AU7" s="602"/>
      <c r="AV7" s="604"/>
      <c r="AW7" s="607"/>
    </row>
    <row r="8" spans="1:51" s="46" customFormat="1" x14ac:dyDescent="0.25">
      <c r="A8" s="340" t="s">
        <v>214</v>
      </c>
      <c r="B8" s="341" t="s">
        <v>204</v>
      </c>
      <c r="C8" s="51" t="s">
        <v>179</v>
      </c>
      <c r="D8" s="52" t="s">
        <v>179</v>
      </c>
      <c r="E8" s="53" t="s">
        <v>179</v>
      </c>
      <c r="F8" s="52" t="s">
        <v>179</v>
      </c>
      <c r="G8" s="53" t="s">
        <v>179</v>
      </c>
      <c r="H8" s="53" t="s">
        <v>179</v>
      </c>
      <c r="I8" s="53" t="s">
        <v>179</v>
      </c>
      <c r="J8" s="53" t="s">
        <v>179</v>
      </c>
      <c r="K8" s="53" t="s">
        <v>179</v>
      </c>
      <c r="L8" s="53" t="s">
        <v>179</v>
      </c>
      <c r="M8" s="53" t="s">
        <v>179</v>
      </c>
      <c r="N8" s="53" t="s">
        <v>179</v>
      </c>
      <c r="O8" s="53" t="s">
        <v>179</v>
      </c>
      <c r="P8" s="53" t="s">
        <v>179</v>
      </c>
      <c r="Q8" s="53" t="s">
        <v>179</v>
      </c>
      <c r="R8" s="52" t="s">
        <v>179</v>
      </c>
      <c r="S8" s="52" t="s">
        <v>179</v>
      </c>
      <c r="T8" s="52" t="s">
        <v>179</v>
      </c>
      <c r="U8" s="52" t="s">
        <v>179</v>
      </c>
      <c r="V8" s="52" t="s">
        <v>179</v>
      </c>
      <c r="W8" s="52" t="s">
        <v>179</v>
      </c>
      <c r="X8" s="52" t="s">
        <v>179</v>
      </c>
      <c r="Y8" s="52" t="s">
        <v>179</v>
      </c>
      <c r="Z8" s="52" t="s">
        <v>179</v>
      </c>
      <c r="AA8" s="52" t="s">
        <v>179</v>
      </c>
      <c r="AB8" s="52" t="s">
        <v>179</v>
      </c>
      <c r="AC8" s="52" t="s">
        <v>179</v>
      </c>
      <c r="AD8" s="52" t="s">
        <v>179</v>
      </c>
      <c r="AE8" s="52" t="s">
        <v>179</v>
      </c>
      <c r="AF8" s="52" t="s">
        <v>179</v>
      </c>
      <c r="AG8" s="52" t="s">
        <v>179</v>
      </c>
      <c r="AH8" s="52" t="s">
        <v>179</v>
      </c>
      <c r="AI8" s="52" t="s">
        <v>179</v>
      </c>
      <c r="AJ8" s="52" t="s">
        <v>179</v>
      </c>
      <c r="AK8" s="52" t="s">
        <v>179</v>
      </c>
      <c r="AL8" s="52" t="s">
        <v>179</v>
      </c>
      <c r="AM8" s="52" t="s">
        <v>179</v>
      </c>
      <c r="AN8" s="52" t="s">
        <v>179</v>
      </c>
      <c r="AO8" s="54"/>
      <c r="AP8" s="54" t="s">
        <v>179</v>
      </c>
      <c r="AQ8" s="52" t="s">
        <v>179</v>
      </c>
      <c r="AR8" s="54"/>
      <c r="AS8" s="52" t="s">
        <v>179</v>
      </c>
      <c r="AT8" s="55" t="s">
        <v>179</v>
      </c>
      <c r="AU8" s="56">
        <v>44</v>
      </c>
      <c r="AV8" s="54">
        <f>COUNTIF(C8:AT8,"sim")</f>
        <v>42</v>
      </c>
      <c r="AW8" s="57">
        <f>10*AV8/AU8</f>
        <v>9.545454545454545</v>
      </c>
      <c r="AY8" s="38"/>
    </row>
    <row r="9" spans="1:51" s="46" customFormat="1" x14ac:dyDescent="0.25">
      <c r="A9" s="342" t="s">
        <v>215</v>
      </c>
      <c r="B9" s="343" t="s">
        <v>202</v>
      </c>
      <c r="C9" s="59" t="s">
        <v>179</v>
      </c>
      <c r="D9" s="60" t="s">
        <v>179</v>
      </c>
      <c r="E9" s="9" t="s">
        <v>179</v>
      </c>
      <c r="F9" s="60" t="s">
        <v>179</v>
      </c>
      <c r="G9" s="9"/>
      <c r="H9" s="9" t="s">
        <v>179</v>
      </c>
      <c r="I9" s="9"/>
      <c r="J9" s="9" t="s">
        <v>179</v>
      </c>
      <c r="K9" s="9" t="s">
        <v>179</v>
      </c>
      <c r="L9" s="9"/>
      <c r="M9" s="9" t="s">
        <v>179</v>
      </c>
      <c r="N9" s="9" t="s">
        <v>179</v>
      </c>
      <c r="O9" s="9" t="s">
        <v>179</v>
      </c>
      <c r="P9" s="9"/>
      <c r="Q9" s="9"/>
      <c r="R9" s="60" t="s">
        <v>179</v>
      </c>
      <c r="S9" s="60"/>
      <c r="T9" s="60" t="s">
        <v>179</v>
      </c>
      <c r="U9" s="60" t="s">
        <v>179</v>
      </c>
      <c r="V9" s="60" t="s">
        <v>179</v>
      </c>
      <c r="W9" s="60"/>
      <c r="X9" s="60"/>
      <c r="Y9" s="60"/>
      <c r="Z9" s="60" t="s">
        <v>179</v>
      </c>
      <c r="AA9" s="60" t="s">
        <v>179</v>
      </c>
      <c r="AB9" s="60" t="s">
        <v>179</v>
      </c>
      <c r="AC9" s="60" t="s">
        <v>179</v>
      </c>
      <c r="AD9" s="60" t="s">
        <v>179</v>
      </c>
      <c r="AE9" s="60" t="s">
        <v>179</v>
      </c>
      <c r="AF9" s="60" t="s">
        <v>179</v>
      </c>
      <c r="AG9" s="60" t="s">
        <v>179</v>
      </c>
      <c r="AH9" s="60" t="s">
        <v>179</v>
      </c>
      <c r="AI9" s="60" t="s">
        <v>179</v>
      </c>
      <c r="AJ9" s="60" t="s">
        <v>179</v>
      </c>
      <c r="AK9" s="61"/>
      <c r="AL9" s="61" t="s">
        <v>179</v>
      </c>
      <c r="AM9" s="61" t="s">
        <v>179</v>
      </c>
      <c r="AN9" s="60" t="s">
        <v>179</v>
      </c>
      <c r="AO9" s="60" t="s">
        <v>179</v>
      </c>
      <c r="AP9" s="61"/>
      <c r="AQ9" s="60" t="s">
        <v>179</v>
      </c>
      <c r="AR9" s="61"/>
      <c r="AS9" s="61"/>
      <c r="AT9" s="62" t="s">
        <v>179</v>
      </c>
      <c r="AU9" s="63">
        <v>44</v>
      </c>
      <c r="AV9" s="61">
        <f t="shared" ref="AV9:AV24" si="0">COUNTIF(C9:AT9,"sim")</f>
        <v>31</v>
      </c>
      <c r="AW9" s="64">
        <f t="shared" ref="AW9:AW25" si="1">10*AV9/AU9</f>
        <v>7.0454545454545459</v>
      </c>
      <c r="AY9" s="38"/>
    </row>
    <row r="10" spans="1:51" s="46" customFormat="1" x14ac:dyDescent="0.25">
      <c r="A10" s="342" t="s">
        <v>216</v>
      </c>
      <c r="B10" s="343" t="s">
        <v>201</v>
      </c>
      <c r="C10" s="59" t="s">
        <v>179</v>
      </c>
      <c r="D10" s="60"/>
      <c r="E10" s="9" t="s">
        <v>179</v>
      </c>
      <c r="F10" s="60" t="s">
        <v>179</v>
      </c>
      <c r="G10" s="9" t="s">
        <v>179</v>
      </c>
      <c r="H10" s="9" t="s">
        <v>179</v>
      </c>
      <c r="I10" s="9" t="s">
        <v>179</v>
      </c>
      <c r="J10" s="9" t="s">
        <v>179</v>
      </c>
      <c r="K10" s="9" t="s">
        <v>179</v>
      </c>
      <c r="L10" s="9"/>
      <c r="M10" s="9"/>
      <c r="N10" s="9"/>
      <c r="O10" s="9"/>
      <c r="P10" s="9" t="s">
        <v>179</v>
      </c>
      <c r="Q10" s="9"/>
      <c r="R10" s="60" t="s">
        <v>179</v>
      </c>
      <c r="S10" s="60" t="s">
        <v>179</v>
      </c>
      <c r="T10" s="60" t="s">
        <v>179</v>
      </c>
      <c r="U10" s="60" t="s">
        <v>179</v>
      </c>
      <c r="V10" s="60" t="s">
        <v>179</v>
      </c>
      <c r="W10" s="60" t="s">
        <v>179</v>
      </c>
      <c r="X10" s="60" t="s">
        <v>179</v>
      </c>
      <c r="Y10" s="60" t="s">
        <v>179</v>
      </c>
      <c r="Z10" s="60" t="s">
        <v>179</v>
      </c>
      <c r="AA10" s="60" t="s">
        <v>179</v>
      </c>
      <c r="AB10" s="60" t="s">
        <v>179</v>
      </c>
      <c r="AC10" s="60" t="s">
        <v>179</v>
      </c>
      <c r="AD10" s="60" t="s">
        <v>179</v>
      </c>
      <c r="AE10" s="60"/>
      <c r="AF10" s="60" t="s">
        <v>179</v>
      </c>
      <c r="AG10" s="60" t="s">
        <v>179</v>
      </c>
      <c r="AH10" s="60" t="s">
        <v>179</v>
      </c>
      <c r="AI10" s="60" t="s">
        <v>179</v>
      </c>
      <c r="AJ10" s="60"/>
      <c r="AK10" s="60" t="s">
        <v>179</v>
      </c>
      <c r="AL10" s="60"/>
      <c r="AM10" s="60" t="s">
        <v>179</v>
      </c>
      <c r="AN10" s="60" t="s">
        <v>179</v>
      </c>
      <c r="AO10" s="61"/>
      <c r="AP10" s="61"/>
      <c r="AQ10" s="61"/>
      <c r="AR10" s="61"/>
      <c r="AS10" s="60" t="s">
        <v>179</v>
      </c>
      <c r="AT10" s="62" t="s">
        <v>179</v>
      </c>
      <c r="AU10" s="63">
        <v>44</v>
      </c>
      <c r="AV10" s="61">
        <f t="shared" si="0"/>
        <v>31</v>
      </c>
      <c r="AW10" s="64">
        <f t="shared" si="1"/>
        <v>7.0454545454545459</v>
      </c>
      <c r="AY10" s="38"/>
    </row>
    <row r="11" spans="1:51" s="46" customFormat="1" x14ac:dyDescent="0.25">
      <c r="A11" s="342" t="s">
        <v>183</v>
      </c>
      <c r="B11" s="343" t="s">
        <v>200</v>
      </c>
      <c r="C11" s="403"/>
      <c r="D11" s="404"/>
      <c r="E11" s="405"/>
      <c r="F11" s="404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4"/>
      <c r="AL11" s="60" t="s">
        <v>179</v>
      </c>
      <c r="AM11" s="60"/>
      <c r="AN11" s="60"/>
      <c r="AO11" s="60" t="s">
        <v>179</v>
      </c>
      <c r="AP11" s="60" t="s">
        <v>179</v>
      </c>
      <c r="AQ11" s="60" t="s">
        <v>179</v>
      </c>
      <c r="AR11" s="61"/>
      <c r="AS11" s="60" t="s">
        <v>179</v>
      </c>
      <c r="AT11" s="58" t="s">
        <v>179</v>
      </c>
      <c r="AU11" s="63">
        <v>9</v>
      </c>
      <c r="AV11" s="61">
        <f t="shared" si="0"/>
        <v>6</v>
      </c>
      <c r="AW11" s="64">
        <f t="shared" si="1"/>
        <v>6.666666666666667</v>
      </c>
      <c r="AY11" s="38"/>
    </row>
    <row r="12" spans="1:51" s="46" customFormat="1" x14ac:dyDescent="0.25">
      <c r="A12" s="342" t="s">
        <v>217</v>
      </c>
      <c r="B12" s="343" t="s">
        <v>201</v>
      </c>
      <c r="C12" s="59" t="s">
        <v>179</v>
      </c>
      <c r="D12" s="60" t="s">
        <v>179</v>
      </c>
      <c r="E12" s="9" t="s">
        <v>179</v>
      </c>
      <c r="F12" s="60" t="s">
        <v>179</v>
      </c>
      <c r="G12" s="9" t="s">
        <v>179</v>
      </c>
      <c r="H12" s="9" t="s">
        <v>179</v>
      </c>
      <c r="I12" s="9" t="s">
        <v>179</v>
      </c>
      <c r="J12" s="9" t="s">
        <v>179</v>
      </c>
      <c r="K12" s="9" t="s">
        <v>179</v>
      </c>
      <c r="L12" s="9" t="s">
        <v>179</v>
      </c>
      <c r="M12" s="9" t="s">
        <v>179</v>
      </c>
      <c r="N12" s="9" t="s">
        <v>179</v>
      </c>
      <c r="O12" s="9" t="s">
        <v>179</v>
      </c>
      <c r="P12" s="9" t="s">
        <v>179</v>
      </c>
      <c r="Q12" s="9"/>
      <c r="R12" s="60" t="s">
        <v>179</v>
      </c>
      <c r="S12" s="60"/>
      <c r="T12" s="60"/>
      <c r="U12" s="60"/>
      <c r="V12" s="60"/>
      <c r="W12" s="60" t="s">
        <v>179</v>
      </c>
      <c r="X12" s="60" t="s">
        <v>179</v>
      </c>
      <c r="Y12" s="60" t="s">
        <v>179</v>
      </c>
      <c r="Z12" s="60" t="s">
        <v>179</v>
      </c>
      <c r="AA12" s="60" t="s">
        <v>179</v>
      </c>
      <c r="AB12" s="60" t="s">
        <v>179</v>
      </c>
      <c r="AC12" s="60" t="s">
        <v>179</v>
      </c>
      <c r="AD12" s="60" t="s">
        <v>179</v>
      </c>
      <c r="AE12" s="60" t="s">
        <v>179</v>
      </c>
      <c r="AF12" s="60" t="s">
        <v>179</v>
      </c>
      <c r="AG12" s="60" t="s">
        <v>179</v>
      </c>
      <c r="AH12" s="60" t="s">
        <v>179</v>
      </c>
      <c r="AI12" s="60" t="s">
        <v>179</v>
      </c>
      <c r="AJ12" s="60" t="s">
        <v>179</v>
      </c>
      <c r="AK12" s="60" t="s">
        <v>179</v>
      </c>
      <c r="AL12" s="60"/>
      <c r="AM12" s="60"/>
      <c r="AN12" s="61"/>
      <c r="AO12" s="60" t="s">
        <v>179</v>
      </c>
      <c r="AP12" s="61"/>
      <c r="AQ12" s="61" t="s">
        <v>179</v>
      </c>
      <c r="AR12" s="61"/>
      <c r="AS12" s="61"/>
      <c r="AT12" s="58" t="s">
        <v>179</v>
      </c>
      <c r="AU12" s="63">
        <v>44</v>
      </c>
      <c r="AV12" s="61">
        <f t="shared" si="0"/>
        <v>33</v>
      </c>
      <c r="AW12" s="64">
        <f t="shared" si="1"/>
        <v>7.5</v>
      </c>
      <c r="AY12" s="38"/>
    </row>
    <row r="13" spans="1:51" s="46" customFormat="1" x14ac:dyDescent="0.25">
      <c r="A13" s="342" t="s">
        <v>218</v>
      </c>
      <c r="B13" s="343" t="s">
        <v>201</v>
      </c>
      <c r="C13" s="59" t="s">
        <v>179</v>
      </c>
      <c r="D13" s="60"/>
      <c r="E13" s="9" t="s">
        <v>179</v>
      </c>
      <c r="F13" s="60" t="s">
        <v>179</v>
      </c>
      <c r="G13" s="9" t="s">
        <v>179</v>
      </c>
      <c r="H13" s="9" t="s">
        <v>179</v>
      </c>
      <c r="I13" s="9" t="s">
        <v>179</v>
      </c>
      <c r="J13" s="9" t="s">
        <v>179</v>
      </c>
      <c r="K13" s="9" t="s">
        <v>179</v>
      </c>
      <c r="L13" s="9" t="s">
        <v>179</v>
      </c>
      <c r="M13" s="9" t="s">
        <v>179</v>
      </c>
      <c r="N13" s="9" t="s">
        <v>179</v>
      </c>
      <c r="O13" s="9"/>
      <c r="P13" s="9"/>
      <c r="Q13" s="9" t="s">
        <v>179</v>
      </c>
      <c r="R13" s="60" t="s">
        <v>179</v>
      </c>
      <c r="S13" s="60" t="s">
        <v>179</v>
      </c>
      <c r="T13" s="60"/>
      <c r="U13" s="60" t="s">
        <v>179</v>
      </c>
      <c r="V13" s="60" t="s">
        <v>179</v>
      </c>
      <c r="W13" s="60"/>
      <c r="X13" s="60"/>
      <c r="Y13" s="60" t="s">
        <v>179</v>
      </c>
      <c r="Z13" s="60" t="s">
        <v>179</v>
      </c>
      <c r="AA13" s="60" t="s">
        <v>179</v>
      </c>
      <c r="AB13" s="60" t="s">
        <v>179</v>
      </c>
      <c r="AC13" s="60" t="s">
        <v>179</v>
      </c>
      <c r="AD13" s="60" t="s">
        <v>179</v>
      </c>
      <c r="AE13" s="60" t="s">
        <v>179</v>
      </c>
      <c r="AF13" s="60" t="s">
        <v>179</v>
      </c>
      <c r="AG13" s="60" t="s">
        <v>179</v>
      </c>
      <c r="AH13" s="60" t="s">
        <v>179</v>
      </c>
      <c r="AI13" s="60" t="s">
        <v>179</v>
      </c>
      <c r="AJ13" s="60" t="s">
        <v>179</v>
      </c>
      <c r="AK13" s="60" t="s">
        <v>179</v>
      </c>
      <c r="AL13" s="60"/>
      <c r="AM13" s="60"/>
      <c r="AN13" s="61"/>
      <c r="AO13" s="61"/>
      <c r="AP13" s="61"/>
      <c r="AQ13" s="61"/>
      <c r="AR13" s="61" t="s">
        <v>179</v>
      </c>
      <c r="AS13" s="61" t="s">
        <v>179</v>
      </c>
      <c r="AT13" s="58" t="s">
        <v>179</v>
      </c>
      <c r="AU13" s="63">
        <v>44</v>
      </c>
      <c r="AV13" s="61">
        <f t="shared" si="0"/>
        <v>32</v>
      </c>
      <c r="AW13" s="64">
        <f t="shared" si="1"/>
        <v>7.2727272727272725</v>
      </c>
      <c r="AY13" s="38"/>
    </row>
    <row r="14" spans="1:51" s="46" customFormat="1" x14ac:dyDescent="0.25">
      <c r="A14" s="342" t="s">
        <v>219</v>
      </c>
      <c r="B14" s="343" t="s">
        <v>202</v>
      </c>
      <c r="C14" s="59" t="s">
        <v>179</v>
      </c>
      <c r="D14" s="60"/>
      <c r="E14" s="9" t="s">
        <v>179</v>
      </c>
      <c r="F14" s="60" t="s">
        <v>179</v>
      </c>
      <c r="G14" s="9" t="s">
        <v>179</v>
      </c>
      <c r="H14" s="9" t="s">
        <v>179</v>
      </c>
      <c r="I14" s="9" t="s">
        <v>179</v>
      </c>
      <c r="J14" s="9" t="s">
        <v>179</v>
      </c>
      <c r="K14" s="9" t="s">
        <v>179</v>
      </c>
      <c r="L14" s="9" t="s">
        <v>179</v>
      </c>
      <c r="M14" s="9" t="s">
        <v>179</v>
      </c>
      <c r="N14" s="9" t="s">
        <v>179</v>
      </c>
      <c r="O14" s="9" t="s">
        <v>179</v>
      </c>
      <c r="P14" s="9" t="s">
        <v>179</v>
      </c>
      <c r="Q14" s="9" t="s">
        <v>179</v>
      </c>
      <c r="R14" s="60" t="s">
        <v>179</v>
      </c>
      <c r="S14" s="60" t="s">
        <v>179</v>
      </c>
      <c r="T14" s="60" t="s">
        <v>179</v>
      </c>
      <c r="U14" s="60" t="s">
        <v>179</v>
      </c>
      <c r="V14" s="60" t="s">
        <v>179</v>
      </c>
      <c r="W14" s="60" t="s">
        <v>179</v>
      </c>
      <c r="X14" s="60" t="s">
        <v>179</v>
      </c>
      <c r="Y14" s="60" t="s">
        <v>179</v>
      </c>
      <c r="Z14" s="60" t="s">
        <v>179</v>
      </c>
      <c r="AA14" s="60" t="s">
        <v>179</v>
      </c>
      <c r="AB14" s="60"/>
      <c r="AC14" s="60" t="s">
        <v>179</v>
      </c>
      <c r="AD14" s="60" t="s">
        <v>179</v>
      </c>
      <c r="AE14" s="60" t="s">
        <v>179</v>
      </c>
      <c r="AF14" s="60" t="s">
        <v>179</v>
      </c>
      <c r="AG14" s="60" t="s">
        <v>179</v>
      </c>
      <c r="AH14" s="60" t="s">
        <v>179</v>
      </c>
      <c r="AI14" s="60" t="s">
        <v>179</v>
      </c>
      <c r="AJ14" s="60" t="s">
        <v>179</v>
      </c>
      <c r="AK14" s="61"/>
      <c r="AL14" s="60" t="s">
        <v>179</v>
      </c>
      <c r="AM14" s="60" t="s">
        <v>179</v>
      </c>
      <c r="AN14" s="60" t="s">
        <v>179</v>
      </c>
      <c r="AO14" s="60" t="s">
        <v>179</v>
      </c>
      <c r="AP14" s="60" t="s">
        <v>179</v>
      </c>
      <c r="AQ14" s="60" t="s">
        <v>179</v>
      </c>
      <c r="AR14" s="61"/>
      <c r="AS14" s="60" t="s">
        <v>179</v>
      </c>
      <c r="AT14" s="58" t="s">
        <v>179</v>
      </c>
      <c r="AU14" s="63">
        <v>44</v>
      </c>
      <c r="AV14" s="61">
        <f t="shared" si="0"/>
        <v>40</v>
      </c>
      <c r="AW14" s="64">
        <f t="shared" si="1"/>
        <v>9.0909090909090917</v>
      </c>
      <c r="AY14" s="38"/>
    </row>
    <row r="15" spans="1:51" s="46" customFormat="1" x14ac:dyDescent="0.25">
      <c r="A15" s="342" t="s">
        <v>220</v>
      </c>
      <c r="B15" s="343" t="s">
        <v>203</v>
      </c>
      <c r="C15" s="59" t="s">
        <v>179</v>
      </c>
      <c r="D15" s="60" t="s">
        <v>179</v>
      </c>
      <c r="E15" s="9" t="s">
        <v>179</v>
      </c>
      <c r="F15" s="60" t="s">
        <v>179</v>
      </c>
      <c r="G15" s="9" t="s">
        <v>179</v>
      </c>
      <c r="H15" s="9" t="s">
        <v>179</v>
      </c>
      <c r="I15" s="9" t="s">
        <v>179</v>
      </c>
      <c r="J15" s="9" t="s">
        <v>179</v>
      </c>
      <c r="K15" s="9" t="s">
        <v>179</v>
      </c>
      <c r="L15" s="9" t="s">
        <v>179</v>
      </c>
      <c r="M15" s="9" t="s">
        <v>179</v>
      </c>
      <c r="N15" s="9" t="s">
        <v>179</v>
      </c>
      <c r="O15" s="9" t="s">
        <v>179</v>
      </c>
      <c r="P15" s="9" t="s">
        <v>179</v>
      </c>
      <c r="Q15" s="9" t="s">
        <v>179</v>
      </c>
      <c r="R15" s="60" t="s">
        <v>179</v>
      </c>
      <c r="S15" s="60" t="s">
        <v>179</v>
      </c>
      <c r="T15" s="60" t="s">
        <v>179</v>
      </c>
      <c r="U15" s="60" t="s">
        <v>179</v>
      </c>
      <c r="V15" s="60" t="s">
        <v>179</v>
      </c>
      <c r="W15" s="60" t="s">
        <v>179</v>
      </c>
      <c r="X15" s="60" t="s">
        <v>179</v>
      </c>
      <c r="Y15" s="60" t="s">
        <v>179</v>
      </c>
      <c r="Z15" s="60" t="s">
        <v>179</v>
      </c>
      <c r="AA15" s="60" t="s">
        <v>179</v>
      </c>
      <c r="AB15" s="60" t="s">
        <v>179</v>
      </c>
      <c r="AC15" s="60" t="s">
        <v>179</v>
      </c>
      <c r="AD15" s="60"/>
      <c r="AE15" s="60" t="s">
        <v>179</v>
      </c>
      <c r="AF15" s="60" t="s">
        <v>179</v>
      </c>
      <c r="AG15" s="60" t="s">
        <v>179</v>
      </c>
      <c r="AH15" s="60" t="s">
        <v>179</v>
      </c>
      <c r="AI15" s="60" t="s">
        <v>179</v>
      </c>
      <c r="AJ15" s="60" t="s">
        <v>179</v>
      </c>
      <c r="AK15" s="60" t="s">
        <v>179</v>
      </c>
      <c r="AL15" s="60" t="s">
        <v>179</v>
      </c>
      <c r="AM15" s="60" t="s">
        <v>179</v>
      </c>
      <c r="AN15" s="60" t="s">
        <v>179</v>
      </c>
      <c r="AO15" s="60" t="s">
        <v>179</v>
      </c>
      <c r="AP15" s="60" t="s">
        <v>179</v>
      </c>
      <c r="AQ15" s="60" t="s">
        <v>179</v>
      </c>
      <c r="AR15" s="60" t="s">
        <v>179</v>
      </c>
      <c r="AS15" s="60" t="s">
        <v>179</v>
      </c>
      <c r="AT15" s="58" t="s">
        <v>179</v>
      </c>
      <c r="AU15" s="63">
        <v>44</v>
      </c>
      <c r="AV15" s="61">
        <f t="shared" si="0"/>
        <v>43</v>
      </c>
      <c r="AW15" s="64">
        <f t="shared" si="1"/>
        <v>9.7727272727272734</v>
      </c>
      <c r="AY15" s="38"/>
    </row>
    <row r="16" spans="1:51" s="46" customFormat="1" x14ac:dyDescent="0.25">
      <c r="A16" s="342" t="s">
        <v>221</v>
      </c>
      <c r="B16" s="343" t="s">
        <v>202</v>
      </c>
      <c r="C16" s="59" t="s">
        <v>179</v>
      </c>
      <c r="D16" s="60" t="s">
        <v>179</v>
      </c>
      <c r="E16" s="9" t="s">
        <v>179</v>
      </c>
      <c r="F16" s="60" t="s">
        <v>179</v>
      </c>
      <c r="G16" s="9" t="s">
        <v>179</v>
      </c>
      <c r="H16" s="9"/>
      <c r="I16" s="9" t="s">
        <v>179</v>
      </c>
      <c r="J16" s="9"/>
      <c r="K16" s="9" t="s">
        <v>179</v>
      </c>
      <c r="L16" s="9" t="s">
        <v>179</v>
      </c>
      <c r="M16" s="9" t="s">
        <v>179</v>
      </c>
      <c r="N16" s="9" t="s">
        <v>179</v>
      </c>
      <c r="O16" s="9"/>
      <c r="P16" s="9"/>
      <c r="Q16" s="9" t="s">
        <v>179</v>
      </c>
      <c r="R16" s="60" t="s">
        <v>179</v>
      </c>
      <c r="S16" s="60"/>
      <c r="T16" s="60"/>
      <c r="U16" s="60"/>
      <c r="V16" s="60"/>
      <c r="W16" s="60" t="s">
        <v>179</v>
      </c>
      <c r="X16" s="60" t="s">
        <v>179</v>
      </c>
      <c r="Y16" s="60" t="s">
        <v>179</v>
      </c>
      <c r="Z16" s="60" t="s">
        <v>179</v>
      </c>
      <c r="AA16" s="60"/>
      <c r="AB16" s="65"/>
      <c r="AC16" s="60" t="s">
        <v>179</v>
      </c>
      <c r="AD16" s="60" t="s">
        <v>179</v>
      </c>
      <c r="AE16" s="60" t="s">
        <v>179</v>
      </c>
      <c r="AF16" s="60" t="s">
        <v>179</v>
      </c>
      <c r="AG16" s="60" t="s">
        <v>179</v>
      </c>
      <c r="AH16" s="60" t="s">
        <v>179</v>
      </c>
      <c r="AI16" s="60" t="s">
        <v>179</v>
      </c>
      <c r="AJ16" s="60" t="s">
        <v>179</v>
      </c>
      <c r="AK16" s="60" t="s">
        <v>179</v>
      </c>
      <c r="AL16" s="60"/>
      <c r="AM16" s="60" t="s">
        <v>179</v>
      </c>
      <c r="AN16" s="60" t="s">
        <v>179</v>
      </c>
      <c r="AO16" s="60" t="s">
        <v>179</v>
      </c>
      <c r="AP16" s="60" t="s">
        <v>179</v>
      </c>
      <c r="AQ16" s="60" t="s">
        <v>179</v>
      </c>
      <c r="AR16" s="61"/>
      <c r="AS16" s="60" t="s">
        <v>179</v>
      </c>
      <c r="AT16" s="58" t="s">
        <v>179</v>
      </c>
      <c r="AU16" s="63">
        <v>43</v>
      </c>
      <c r="AV16" s="61">
        <f t="shared" si="0"/>
        <v>32</v>
      </c>
      <c r="AW16" s="64">
        <f t="shared" si="1"/>
        <v>7.441860465116279</v>
      </c>
      <c r="AY16" s="38"/>
    </row>
    <row r="17" spans="1:51" s="46" customFormat="1" x14ac:dyDescent="0.25">
      <c r="A17" s="342" t="s">
        <v>36</v>
      </c>
      <c r="B17" s="343" t="s">
        <v>199</v>
      </c>
      <c r="C17" s="59" t="s">
        <v>179</v>
      </c>
      <c r="D17" s="60" t="s">
        <v>179</v>
      </c>
      <c r="E17" s="9" t="s">
        <v>179</v>
      </c>
      <c r="F17" s="60" t="s">
        <v>179</v>
      </c>
      <c r="G17" s="9" t="s">
        <v>179</v>
      </c>
      <c r="H17" s="9" t="s">
        <v>179</v>
      </c>
      <c r="I17" s="9" t="s">
        <v>179</v>
      </c>
      <c r="J17" s="9" t="s">
        <v>179</v>
      </c>
      <c r="K17" s="9" t="s">
        <v>179</v>
      </c>
      <c r="L17" s="9" t="s">
        <v>179</v>
      </c>
      <c r="M17" s="9" t="s">
        <v>179</v>
      </c>
      <c r="N17" s="9" t="s">
        <v>179</v>
      </c>
      <c r="O17" s="9" t="s">
        <v>179</v>
      </c>
      <c r="P17" s="9" t="s">
        <v>179</v>
      </c>
      <c r="Q17" s="9" t="s">
        <v>179</v>
      </c>
      <c r="R17" s="60" t="s">
        <v>179</v>
      </c>
      <c r="S17" s="60" t="s">
        <v>179</v>
      </c>
      <c r="T17" s="60"/>
      <c r="U17" s="60"/>
      <c r="V17" s="60"/>
      <c r="W17" s="60" t="s">
        <v>179</v>
      </c>
      <c r="X17" s="60" t="s">
        <v>179</v>
      </c>
      <c r="Y17" s="60" t="s">
        <v>179</v>
      </c>
      <c r="Z17" s="60" t="s">
        <v>179</v>
      </c>
      <c r="AA17" s="60" t="s">
        <v>179</v>
      </c>
      <c r="AB17" s="60" t="s">
        <v>179</v>
      </c>
      <c r="AC17" s="60" t="s">
        <v>179</v>
      </c>
      <c r="AD17" s="60" t="s">
        <v>179</v>
      </c>
      <c r="AE17" s="60" t="s">
        <v>179</v>
      </c>
      <c r="AF17" s="60" t="s">
        <v>179</v>
      </c>
      <c r="AG17" s="60" t="s">
        <v>179</v>
      </c>
      <c r="AH17" s="60" t="s">
        <v>179</v>
      </c>
      <c r="AI17" s="60" t="s">
        <v>179</v>
      </c>
      <c r="AJ17" s="60" t="s">
        <v>179</v>
      </c>
      <c r="AK17" s="60" t="s">
        <v>179</v>
      </c>
      <c r="AL17" s="60"/>
      <c r="AM17" s="60"/>
      <c r="AN17" s="61"/>
      <c r="AO17" s="60" t="s">
        <v>179</v>
      </c>
      <c r="AP17" s="61"/>
      <c r="AQ17" s="60" t="s">
        <v>179</v>
      </c>
      <c r="AR17" s="61"/>
      <c r="AS17" s="60" t="s">
        <v>179</v>
      </c>
      <c r="AT17" s="58" t="s">
        <v>179</v>
      </c>
      <c r="AU17" s="63">
        <v>44</v>
      </c>
      <c r="AV17" s="61">
        <f t="shared" si="0"/>
        <v>36</v>
      </c>
      <c r="AW17" s="64">
        <f t="shared" si="1"/>
        <v>8.1818181818181817</v>
      </c>
      <c r="AY17" s="38"/>
    </row>
    <row r="18" spans="1:51" s="46" customFormat="1" x14ac:dyDescent="0.25">
      <c r="A18" s="342" t="s">
        <v>37</v>
      </c>
      <c r="B18" s="343" t="s">
        <v>202</v>
      </c>
      <c r="C18" s="59" t="s">
        <v>179</v>
      </c>
      <c r="D18" s="60" t="s">
        <v>179</v>
      </c>
      <c r="E18" s="9" t="s">
        <v>179</v>
      </c>
      <c r="F18" s="60" t="s">
        <v>179</v>
      </c>
      <c r="G18" s="9" t="s">
        <v>179</v>
      </c>
      <c r="H18" s="9"/>
      <c r="I18" s="9" t="s">
        <v>179</v>
      </c>
      <c r="J18" s="9" t="s">
        <v>179</v>
      </c>
      <c r="K18" s="9" t="s">
        <v>179</v>
      </c>
      <c r="L18" s="9" t="s">
        <v>179</v>
      </c>
      <c r="M18" s="9" t="s">
        <v>179</v>
      </c>
      <c r="N18" s="9" t="s">
        <v>179</v>
      </c>
      <c r="O18" s="9"/>
      <c r="P18" s="9"/>
      <c r="Q18" s="9" t="s">
        <v>179</v>
      </c>
      <c r="R18" s="60" t="s">
        <v>179</v>
      </c>
      <c r="S18" s="60"/>
      <c r="T18" s="60" t="s">
        <v>179</v>
      </c>
      <c r="U18" s="60" t="s">
        <v>179</v>
      </c>
      <c r="V18" s="60" t="s">
        <v>179</v>
      </c>
      <c r="W18" s="60" t="s">
        <v>179</v>
      </c>
      <c r="X18" s="60"/>
      <c r="Y18" s="60" t="s">
        <v>179</v>
      </c>
      <c r="Z18" s="60" t="s">
        <v>179</v>
      </c>
      <c r="AA18" s="60" t="s">
        <v>179</v>
      </c>
      <c r="AB18" s="60" t="s">
        <v>179</v>
      </c>
      <c r="AC18" s="60" t="s">
        <v>179</v>
      </c>
      <c r="AD18" s="60" t="s">
        <v>179</v>
      </c>
      <c r="AE18" s="60"/>
      <c r="AF18" s="60"/>
      <c r="AG18" s="60" t="s">
        <v>179</v>
      </c>
      <c r="AH18" s="60" t="s">
        <v>179</v>
      </c>
      <c r="AI18" s="60" t="s">
        <v>179</v>
      </c>
      <c r="AJ18" s="60"/>
      <c r="AK18" s="60" t="s">
        <v>179</v>
      </c>
      <c r="AL18" s="60" t="s">
        <v>179</v>
      </c>
      <c r="AM18" s="60" t="s">
        <v>179</v>
      </c>
      <c r="AN18" s="60" t="s">
        <v>179</v>
      </c>
      <c r="AO18" s="60" t="s">
        <v>179</v>
      </c>
      <c r="AP18" s="60" t="s">
        <v>179</v>
      </c>
      <c r="AQ18" s="60" t="s">
        <v>179</v>
      </c>
      <c r="AR18" s="61"/>
      <c r="AS18" s="61"/>
      <c r="AT18" s="58" t="s">
        <v>179</v>
      </c>
      <c r="AU18" s="63">
        <v>44</v>
      </c>
      <c r="AV18" s="61">
        <f t="shared" si="0"/>
        <v>34</v>
      </c>
      <c r="AW18" s="64">
        <f t="shared" si="1"/>
        <v>7.7272727272727275</v>
      </c>
      <c r="AY18" s="38"/>
    </row>
    <row r="19" spans="1:51" s="46" customFormat="1" x14ac:dyDescent="0.25">
      <c r="A19" s="342" t="s">
        <v>224</v>
      </c>
      <c r="B19" s="343" t="s">
        <v>204</v>
      </c>
      <c r="C19" s="59"/>
      <c r="D19" s="60" t="s">
        <v>179</v>
      </c>
      <c r="E19" s="9"/>
      <c r="F19" s="60" t="s">
        <v>179</v>
      </c>
      <c r="G19" s="9" t="s">
        <v>179</v>
      </c>
      <c r="H19" s="9"/>
      <c r="I19" s="9" t="s">
        <v>179</v>
      </c>
      <c r="J19" s="9"/>
      <c r="K19" s="9" t="s">
        <v>179</v>
      </c>
      <c r="L19" s="9" t="s">
        <v>179</v>
      </c>
      <c r="M19" s="9" t="s">
        <v>179</v>
      </c>
      <c r="N19" s="9" t="s">
        <v>179</v>
      </c>
      <c r="O19" s="9" t="s">
        <v>179</v>
      </c>
      <c r="P19" s="9"/>
      <c r="Q19" s="9" t="s">
        <v>179</v>
      </c>
      <c r="R19" s="60" t="s">
        <v>179</v>
      </c>
      <c r="S19" s="60" t="s">
        <v>179</v>
      </c>
      <c r="T19" s="60" t="s">
        <v>179</v>
      </c>
      <c r="U19" s="60" t="s">
        <v>179</v>
      </c>
      <c r="V19" s="60" t="s">
        <v>179</v>
      </c>
      <c r="W19" s="60" t="s">
        <v>179</v>
      </c>
      <c r="X19" s="60" t="s">
        <v>179</v>
      </c>
      <c r="Y19" s="60" t="s">
        <v>179</v>
      </c>
      <c r="Z19" s="60" t="s">
        <v>179</v>
      </c>
      <c r="AA19" s="60" t="s">
        <v>179</v>
      </c>
      <c r="AB19" s="60" t="s">
        <v>179</v>
      </c>
      <c r="AC19" s="60" t="s">
        <v>179</v>
      </c>
      <c r="AD19" s="60" t="s">
        <v>179</v>
      </c>
      <c r="AE19" s="60"/>
      <c r="AF19" s="60" t="s">
        <v>179</v>
      </c>
      <c r="AG19" s="60" t="s">
        <v>179</v>
      </c>
      <c r="AH19" s="60" t="s">
        <v>179</v>
      </c>
      <c r="AI19" s="60" t="s">
        <v>179</v>
      </c>
      <c r="AJ19" s="60"/>
      <c r="AK19" s="60" t="s">
        <v>179</v>
      </c>
      <c r="AL19" s="60" t="s">
        <v>179</v>
      </c>
      <c r="AM19" s="60"/>
      <c r="AN19" s="61"/>
      <c r="AO19" s="60" t="s">
        <v>179</v>
      </c>
      <c r="AP19" s="61"/>
      <c r="AQ19" s="61"/>
      <c r="AR19" s="61"/>
      <c r="AS19" s="60" t="s">
        <v>179</v>
      </c>
      <c r="AT19" s="58" t="s">
        <v>179</v>
      </c>
      <c r="AU19" s="63">
        <v>44</v>
      </c>
      <c r="AV19" s="61">
        <f t="shared" si="0"/>
        <v>32</v>
      </c>
      <c r="AW19" s="64">
        <f t="shared" si="1"/>
        <v>7.2727272727272725</v>
      </c>
      <c r="AY19" s="38"/>
    </row>
    <row r="20" spans="1:51" s="46" customFormat="1" x14ac:dyDescent="0.25">
      <c r="A20" s="342" t="s">
        <v>225</v>
      </c>
      <c r="B20" s="343" t="s">
        <v>202</v>
      </c>
      <c r="C20" s="59" t="s">
        <v>179</v>
      </c>
      <c r="D20" s="60" t="s">
        <v>179</v>
      </c>
      <c r="E20" s="9" t="s">
        <v>179</v>
      </c>
      <c r="F20" s="60"/>
      <c r="G20" s="9" t="s">
        <v>179</v>
      </c>
      <c r="H20" s="9" t="s">
        <v>179</v>
      </c>
      <c r="I20" s="9" t="s">
        <v>179</v>
      </c>
      <c r="J20" s="9" t="s">
        <v>179</v>
      </c>
      <c r="K20" s="9" t="s">
        <v>179</v>
      </c>
      <c r="L20" s="9" t="s">
        <v>179</v>
      </c>
      <c r="M20" s="9" t="s">
        <v>179</v>
      </c>
      <c r="N20" s="9" t="s">
        <v>179</v>
      </c>
      <c r="O20" s="9" t="s">
        <v>179</v>
      </c>
      <c r="P20" s="9"/>
      <c r="Q20" s="9"/>
      <c r="R20" s="60" t="s">
        <v>179</v>
      </c>
      <c r="S20" s="60" t="s">
        <v>179</v>
      </c>
      <c r="T20" s="60" t="s">
        <v>179</v>
      </c>
      <c r="U20" s="60" t="s">
        <v>179</v>
      </c>
      <c r="V20" s="60" t="s">
        <v>179</v>
      </c>
      <c r="W20" s="60" t="s">
        <v>179</v>
      </c>
      <c r="X20" s="60"/>
      <c r="Y20" s="60" t="s">
        <v>179</v>
      </c>
      <c r="Z20" s="60" t="s">
        <v>179</v>
      </c>
      <c r="AA20" s="60"/>
      <c r="AB20" s="60"/>
      <c r="AC20" s="60" t="s">
        <v>179</v>
      </c>
      <c r="AD20" s="60" t="s">
        <v>179</v>
      </c>
      <c r="AE20" s="60" t="s">
        <v>179</v>
      </c>
      <c r="AF20" s="60" t="s">
        <v>179</v>
      </c>
      <c r="AG20" s="60" t="s">
        <v>179</v>
      </c>
      <c r="AH20" s="60" t="s">
        <v>179</v>
      </c>
      <c r="AI20" s="60" t="s">
        <v>179</v>
      </c>
      <c r="AJ20" s="60" t="s">
        <v>179</v>
      </c>
      <c r="AK20" s="60" t="s">
        <v>179</v>
      </c>
      <c r="AL20" s="60"/>
      <c r="AM20" s="60" t="s">
        <v>179</v>
      </c>
      <c r="AN20" s="60" t="s">
        <v>179</v>
      </c>
      <c r="AO20" s="60" t="s">
        <v>179</v>
      </c>
      <c r="AP20" s="60" t="s">
        <v>179</v>
      </c>
      <c r="AQ20" s="60" t="s">
        <v>179</v>
      </c>
      <c r="AR20" s="61"/>
      <c r="AS20" s="61"/>
      <c r="AT20" s="58" t="s">
        <v>179</v>
      </c>
      <c r="AU20" s="63">
        <v>44</v>
      </c>
      <c r="AV20" s="61">
        <f t="shared" si="0"/>
        <v>35</v>
      </c>
      <c r="AW20" s="64">
        <f t="shared" si="1"/>
        <v>7.9545454545454541</v>
      </c>
      <c r="AY20" s="38"/>
    </row>
    <row r="21" spans="1:51" s="46" customFormat="1" x14ac:dyDescent="0.25">
      <c r="A21" s="342" t="s">
        <v>226</v>
      </c>
      <c r="B21" s="343" t="s">
        <v>205</v>
      </c>
      <c r="C21" s="59"/>
      <c r="D21" s="60" t="s">
        <v>179</v>
      </c>
      <c r="E21" s="9" t="s">
        <v>179</v>
      </c>
      <c r="F21" s="60" t="s">
        <v>179</v>
      </c>
      <c r="G21" s="9" t="s">
        <v>179</v>
      </c>
      <c r="H21" s="9" t="s">
        <v>179</v>
      </c>
      <c r="I21" s="9" t="s">
        <v>179</v>
      </c>
      <c r="J21" s="9" t="s">
        <v>179</v>
      </c>
      <c r="K21" s="9" t="s">
        <v>179</v>
      </c>
      <c r="L21" s="9" t="s">
        <v>179</v>
      </c>
      <c r="M21" s="9" t="s">
        <v>179</v>
      </c>
      <c r="N21" s="9" t="s">
        <v>179</v>
      </c>
      <c r="O21" s="9" t="s">
        <v>179</v>
      </c>
      <c r="P21" s="9" t="s">
        <v>179</v>
      </c>
      <c r="Q21" s="9"/>
      <c r="R21" s="60" t="s">
        <v>179</v>
      </c>
      <c r="S21" s="60"/>
      <c r="T21" s="60" t="s">
        <v>179</v>
      </c>
      <c r="U21" s="60"/>
      <c r="V21" s="60" t="s">
        <v>179</v>
      </c>
      <c r="W21" s="60"/>
      <c r="X21" s="60" t="s">
        <v>179</v>
      </c>
      <c r="Y21" s="60" t="s">
        <v>179</v>
      </c>
      <c r="Z21" s="60" t="s">
        <v>179</v>
      </c>
      <c r="AA21" s="60" t="s">
        <v>179</v>
      </c>
      <c r="AB21" s="60"/>
      <c r="AC21" s="60" t="s">
        <v>179</v>
      </c>
      <c r="AD21" s="60" t="s">
        <v>179</v>
      </c>
      <c r="AE21" s="60" t="s">
        <v>179</v>
      </c>
      <c r="AF21" s="60" t="s">
        <v>179</v>
      </c>
      <c r="AG21" s="60" t="s">
        <v>179</v>
      </c>
      <c r="AH21" s="60" t="s">
        <v>179</v>
      </c>
      <c r="AI21" s="60" t="s">
        <v>179</v>
      </c>
      <c r="AJ21" s="60"/>
      <c r="AK21" s="60" t="s">
        <v>179</v>
      </c>
      <c r="AL21" s="60" t="s">
        <v>179</v>
      </c>
      <c r="AM21" s="60"/>
      <c r="AN21" s="61"/>
      <c r="AO21" s="60" t="s">
        <v>179</v>
      </c>
      <c r="AP21" s="61"/>
      <c r="AQ21" s="61"/>
      <c r="AR21" s="61"/>
      <c r="AS21" s="61"/>
      <c r="AT21" s="58" t="s">
        <v>179</v>
      </c>
      <c r="AU21" s="63">
        <v>44</v>
      </c>
      <c r="AV21" s="61">
        <f t="shared" si="0"/>
        <v>31</v>
      </c>
      <c r="AW21" s="64">
        <f t="shared" si="1"/>
        <v>7.0454545454545459</v>
      </c>
      <c r="AY21" s="38"/>
    </row>
    <row r="22" spans="1:51" s="46" customFormat="1" x14ac:dyDescent="0.25">
      <c r="A22" s="342" t="s">
        <v>227</v>
      </c>
      <c r="B22" s="343" t="s">
        <v>146</v>
      </c>
      <c r="C22" s="403"/>
      <c r="D22" s="404"/>
      <c r="E22" s="405"/>
      <c r="F22" s="404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6"/>
      <c r="AL22" s="60" t="s">
        <v>179</v>
      </c>
      <c r="AM22" s="60" t="s">
        <v>179</v>
      </c>
      <c r="AN22" s="61" t="s">
        <v>179</v>
      </c>
      <c r="AO22" s="61"/>
      <c r="AP22" s="61"/>
      <c r="AQ22" s="61" t="s">
        <v>179</v>
      </c>
      <c r="AR22" s="61"/>
      <c r="AS22" s="61" t="s">
        <v>179</v>
      </c>
      <c r="AT22" s="58" t="s">
        <v>179</v>
      </c>
      <c r="AU22" s="63">
        <v>9</v>
      </c>
      <c r="AV22" s="61">
        <f t="shared" si="0"/>
        <v>6</v>
      </c>
      <c r="AW22" s="64">
        <f t="shared" si="1"/>
        <v>6.666666666666667</v>
      </c>
      <c r="AY22" s="38"/>
    </row>
    <row r="23" spans="1:51" s="46" customFormat="1" x14ac:dyDescent="0.25">
      <c r="A23" s="342" t="s">
        <v>228</v>
      </c>
      <c r="B23" s="343" t="s">
        <v>204</v>
      </c>
      <c r="C23" s="59" t="s">
        <v>179</v>
      </c>
      <c r="D23" s="60" t="s">
        <v>179</v>
      </c>
      <c r="E23" s="9" t="s">
        <v>179</v>
      </c>
      <c r="F23" s="60" t="s">
        <v>179</v>
      </c>
      <c r="G23" s="9" t="s">
        <v>179</v>
      </c>
      <c r="H23" s="9"/>
      <c r="I23" s="9" t="s">
        <v>179</v>
      </c>
      <c r="J23" s="9" t="s">
        <v>179</v>
      </c>
      <c r="K23" s="9" t="s">
        <v>179</v>
      </c>
      <c r="L23" s="9"/>
      <c r="M23" s="9" t="s">
        <v>179</v>
      </c>
      <c r="N23" s="9"/>
      <c r="O23" s="9" t="s">
        <v>179</v>
      </c>
      <c r="P23" s="9" t="s">
        <v>179</v>
      </c>
      <c r="Q23" s="9"/>
      <c r="R23" s="60" t="s">
        <v>179</v>
      </c>
      <c r="S23" s="60" t="s">
        <v>179</v>
      </c>
      <c r="T23" s="60" t="s">
        <v>179</v>
      </c>
      <c r="U23" s="60" t="s">
        <v>179</v>
      </c>
      <c r="V23" s="60" t="s">
        <v>179</v>
      </c>
      <c r="W23" s="60"/>
      <c r="X23" s="60"/>
      <c r="Y23" s="60" t="s">
        <v>179</v>
      </c>
      <c r="Z23" s="60" t="s">
        <v>179</v>
      </c>
      <c r="AA23" s="60" t="s">
        <v>179</v>
      </c>
      <c r="AB23" s="60" t="s">
        <v>179</v>
      </c>
      <c r="AC23" s="60" t="s">
        <v>179</v>
      </c>
      <c r="AD23" s="60" t="s">
        <v>179</v>
      </c>
      <c r="AE23" s="60"/>
      <c r="AF23" s="60" t="s">
        <v>179</v>
      </c>
      <c r="AG23" s="60" t="s">
        <v>179</v>
      </c>
      <c r="AH23" s="60" t="s">
        <v>179</v>
      </c>
      <c r="AI23" s="60"/>
      <c r="AJ23" s="60" t="s">
        <v>179</v>
      </c>
      <c r="AK23" s="60" t="s">
        <v>179</v>
      </c>
      <c r="AL23" s="60"/>
      <c r="AM23" s="60"/>
      <c r="AN23" s="61"/>
      <c r="AO23" s="60" t="s">
        <v>179</v>
      </c>
      <c r="AP23" s="60" t="s">
        <v>179</v>
      </c>
      <c r="AQ23" s="60" t="s">
        <v>179</v>
      </c>
      <c r="AR23" s="61"/>
      <c r="AS23" s="60" t="s">
        <v>179</v>
      </c>
      <c r="AT23" s="58" t="s">
        <v>179</v>
      </c>
      <c r="AU23" s="63">
        <v>44</v>
      </c>
      <c r="AV23" s="61">
        <f t="shared" si="0"/>
        <v>32</v>
      </c>
      <c r="AW23" s="64">
        <f t="shared" si="1"/>
        <v>7.2727272727272725</v>
      </c>
      <c r="AY23" s="38"/>
    </row>
    <row r="24" spans="1:51" s="46" customFormat="1" x14ac:dyDescent="0.25">
      <c r="A24" s="342" t="s">
        <v>230</v>
      </c>
      <c r="B24" s="343" t="s">
        <v>205</v>
      </c>
      <c r="C24" s="59" t="s">
        <v>179</v>
      </c>
      <c r="D24" s="60" t="s">
        <v>179</v>
      </c>
      <c r="E24" s="9"/>
      <c r="F24" s="60"/>
      <c r="G24" s="9" t="s">
        <v>179</v>
      </c>
      <c r="H24" s="9" t="s">
        <v>179</v>
      </c>
      <c r="I24" s="9" t="s">
        <v>179</v>
      </c>
      <c r="J24" s="9"/>
      <c r="K24" s="9"/>
      <c r="L24" s="9"/>
      <c r="M24" s="9" t="s">
        <v>179</v>
      </c>
      <c r="N24" s="9" t="s">
        <v>179</v>
      </c>
      <c r="O24" s="9" t="s">
        <v>179</v>
      </c>
      <c r="P24" s="9"/>
      <c r="Q24" s="9"/>
      <c r="R24" s="60" t="s">
        <v>179</v>
      </c>
      <c r="S24" s="60" t="s">
        <v>179</v>
      </c>
      <c r="T24" s="60" t="s">
        <v>179</v>
      </c>
      <c r="U24" s="60" t="s">
        <v>179</v>
      </c>
      <c r="V24" s="60" t="s">
        <v>179</v>
      </c>
      <c r="W24" s="60" t="s">
        <v>179</v>
      </c>
      <c r="X24" s="60"/>
      <c r="Y24" s="60"/>
      <c r="Z24" s="60" t="s">
        <v>179</v>
      </c>
      <c r="AA24" s="60"/>
      <c r="AB24" s="60"/>
      <c r="AC24" s="60" t="s">
        <v>179</v>
      </c>
      <c r="AD24" s="60" t="s">
        <v>179</v>
      </c>
      <c r="AE24" s="60"/>
      <c r="AF24" s="60" t="s">
        <v>179</v>
      </c>
      <c r="AG24" s="60"/>
      <c r="AH24" s="60" t="s">
        <v>179</v>
      </c>
      <c r="AI24" s="60"/>
      <c r="AJ24" s="60"/>
      <c r="AK24" s="61"/>
      <c r="AL24" s="66"/>
      <c r="AM24" s="66"/>
      <c r="AN24" s="66"/>
      <c r="AO24" s="66"/>
      <c r="AP24" s="66"/>
      <c r="AQ24" s="66"/>
      <c r="AR24" s="61"/>
      <c r="AS24" s="61"/>
      <c r="AT24" s="62"/>
      <c r="AU24" s="63">
        <v>38</v>
      </c>
      <c r="AV24" s="61">
        <f t="shared" si="0"/>
        <v>19</v>
      </c>
      <c r="AW24" s="64">
        <f t="shared" si="1"/>
        <v>5</v>
      </c>
      <c r="AY24" s="38"/>
    </row>
    <row r="25" spans="1:51" s="46" customFormat="1" ht="15.75" thickBot="1" x14ac:dyDescent="0.3">
      <c r="A25" s="344" t="s">
        <v>231</v>
      </c>
      <c r="B25" s="345" t="s">
        <v>203</v>
      </c>
      <c r="C25" s="68" t="s">
        <v>179</v>
      </c>
      <c r="D25" s="69" t="s">
        <v>179</v>
      </c>
      <c r="E25" s="70" t="s">
        <v>179</v>
      </c>
      <c r="F25" s="69" t="s">
        <v>179</v>
      </c>
      <c r="G25" s="70" t="s">
        <v>179</v>
      </c>
      <c r="H25" s="70" t="s">
        <v>179</v>
      </c>
      <c r="I25" s="70" t="s">
        <v>179</v>
      </c>
      <c r="J25" s="70" t="s">
        <v>179</v>
      </c>
      <c r="K25" s="70" t="s">
        <v>179</v>
      </c>
      <c r="L25" s="70"/>
      <c r="M25" s="70" t="s">
        <v>179</v>
      </c>
      <c r="N25" s="70"/>
      <c r="O25" s="70" t="s">
        <v>179</v>
      </c>
      <c r="P25" s="70" t="s">
        <v>179</v>
      </c>
      <c r="Q25" s="70"/>
      <c r="R25" s="69" t="s">
        <v>179</v>
      </c>
      <c r="S25" s="69" t="s">
        <v>179</v>
      </c>
      <c r="T25" s="69" t="s">
        <v>179</v>
      </c>
      <c r="U25" s="69" t="s">
        <v>179</v>
      </c>
      <c r="V25" s="69" t="s">
        <v>179</v>
      </c>
      <c r="W25" s="69" t="s">
        <v>179</v>
      </c>
      <c r="X25" s="69" t="s">
        <v>179</v>
      </c>
      <c r="Y25" s="69" t="s">
        <v>179</v>
      </c>
      <c r="Z25" s="69" t="s">
        <v>179</v>
      </c>
      <c r="AA25" s="69" t="s">
        <v>179</v>
      </c>
      <c r="AB25" s="69" t="s">
        <v>179</v>
      </c>
      <c r="AC25" s="69" t="s">
        <v>179</v>
      </c>
      <c r="AD25" s="69" t="s">
        <v>179</v>
      </c>
      <c r="AE25" s="69"/>
      <c r="AF25" s="69" t="s">
        <v>179</v>
      </c>
      <c r="AG25" s="69" t="s">
        <v>179</v>
      </c>
      <c r="AH25" s="69" t="s">
        <v>179</v>
      </c>
      <c r="AI25" s="69" t="s">
        <v>179</v>
      </c>
      <c r="AJ25" s="69" t="s">
        <v>179</v>
      </c>
      <c r="AK25" s="69" t="s">
        <v>179</v>
      </c>
      <c r="AL25" s="69"/>
      <c r="AM25" s="69" t="s">
        <v>179</v>
      </c>
      <c r="AN25" s="69" t="s">
        <v>179</v>
      </c>
      <c r="AO25" s="69" t="s">
        <v>179</v>
      </c>
      <c r="AP25" s="69" t="s">
        <v>179</v>
      </c>
      <c r="AQ25" s="69" t="s">
        <v>179</v>
      </c>
      <c r="AR25" s="71"/>
      <c r="AS25" s="69" t="s">
        <v>179</v>
      </c>
      <c r="AT25" s="67" t="s">
        <v>179</v>
      </c>
      <c r="AU25" s="72">
        <v>44</v>
      </c>
      <c r="AV25" s="71">
        <f>COUNTIF(C25:AT25,"sim")</f>
        <v>38</v>
      </c>
      <c r="AW25" s="73">
        <f t="shared" si="1"/>
        <v>8.6363636363636367</v>
      </c>
      <c r="AY25" s="38"/>
    </row>
    <row r="26" spans="1:51" s="46" customFormat="1" ht="15.75" thickBot="1" x14ac:dyDescent="0.3">
      <c r="A26" s="411"/>
      <c r="B26" s="412"/>
      <c r="C26" s="412"/>
      <c r="D26" s="413"/>
      <c r="E26" s="414"/>
      <c r="F26" s="415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2"/>
      <c r="X26" s="416"/>
      <c r="Y26" s="413"/>
      <c r="Z26" s="413"/>
      <c r="AA26" s="413"/>
      <c r="AB26" s="417"/>
      <c r="AC26" s="413"/>
      <c r="AD26" s="413"/>
      <c r="AE26" s="413"/>
      <c r="AF26" s="413"/>
      <c r="AG26" s="413"/>
      <c r="AH26" s="416"/>
      <c r="AI26" s="413"/>
      <c r="AJ26" s="412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8" t="s">
        <v>8</v>
      </c>
      <c r="AW26" s="419">
        <f>AVERAGE(AW8:AW25)</f>
        <v>7.618823897893666</v>
      </c>
    </row>
    <row r="27" spans="1:51" s="46" customFormat="1" x14ac:dyDescent="0.25">
      <c r="A27" s="46" t="s">
        <v>274</v>
      </c>
      <c r="D27" s="390"/>
      <c r="E27" s="390"/>
      <c r="F27" s="390"/>
      <c r="R27" s="37"/>
      <c r="S27" s="37"/>
      <c r="T27" s="76"/>
      <c r="V27" s="36"/>
      <c r="W27" s="37"/>
      <c r="X27" s="36"/>
      <c r="Y27" s="36"/>
      <c r="Z27" s="36"/>
      <c r="AA27" s="36"/>
      <c r="AB27" s="36"/>
      <c r="AD27" s="76"/>
      <c r="AE27" s="36"/>
      <c r="AF27" s="36"/>
      <c r="AG27" s="36"/>
      <c r="AH27" s="36"/>
      <c r="AI27" s="36"/>
      <c r="AW27" s="75"/>
    </row>
    <row r="28" spans="1:51" s="432" customFormat="1" ht="23.25" customHeight="1" x14ac:dyDescent="0.25">
      <c r="A28" s="610" t="s">
        <v>311</v>
      </c>
      <c r="B28" s="610"/>
      <c r="C28" s="610"/>
      <c r="D28" s="610"/>
      <c r="E28" s="610"/>
      <c r="F28" s="610"/>
      <c r="R28" s="433"/>
      <c r="S28" s="433"/>
      <c r="T28" s="76"/>
      <c r="U28" s="36"/>
      <c r="V28" s="36"/>
      <c r="W28" s="433"/>
      <c r="X28" s="36"/>
      <c r="Y28" s="36"/>
      <c r="Z28" s="36"/>
      <c r="AA28" s="36"/>
      <c r="AB28" s="36"/>
      <c r="AD28" s="76"/>
      <c r="AE28" s="36"/>
      <c r="AF28" s="36"/>
      <c r="AG28" s="36"/>
      <c r="AH28" s="36"/>
      <c r="AI28" s="36"/>
      <c r="AW28" s="434"/>
    </row>
    <row r="29" spans="1:51" s="46" customFormat="1" x14ac:dyDescent="0.25">
      <c r="A29" s="407" t="s">
        <v>269</v>
      </c>
      <c r="B29" s="36"/>
      <c r="C29" s="36"/>
      <c r="D29" s="36"/>
      <c r="F29" s="38"/>
      <c r="R29" s="37"/>
      <c r="S29" s="37"/>
      <c r="T29" s="76"/>
      <c r="U29" s="36"/>
      <c r="V29" s="36"/>
      <c r="W29" s="37"/>
      <c r="X29" s="36"/>
      <c r="Y29" s="36"/>
      <c r="Z29" s="36"/>
      <c r="AA29" s="36"/>
      <c r="AB29" s="36"/>
      <c r="AD29" s="76"/>
      <c r="AE29" s="36"/>
      <c r="AF29" s="36"/>
      <c r="AG29" s="36"/>
      <c r="AH29" s="36"/>
      <c r="AI29" s="36"/>
      <c r="AW29" s="75"/>
    </row>
    <row r="30" spans="1:51" s="46" customFormat="1" x14ac:dyDescent="0.25">
      <c r="D30" s="35"/>
      <c r="F30" s="38"/>
      <c r="S30" s="37"/>
      <c r="T30" s="76"/>
      <c r="U30" s="36"/>
      <c r="V30" s="36"/>
      <c r="W30" s="37"/>
      <c r="X30" s="36"/>
      <c r="Y30" s="36"/>
      <c r="Z30" s="36"/>
      <c r="AA30" s="36"/>
      <c r="AB30" s="36"/>
      <c r="AD30" s="76"/>
      <c r="AE30" s="36"/>
      <c r="AF30" s="36"/>
      <c r="AG30" s="36"/>
      <c r="AH30" s="36"/>
      <c r="AI30" s="36"/>
      <c r="AW30" s="75"/>
    </row>
    <row r="31" spans="1:51" s="46" customFormat="1" x14ac:dyDescent="0.25">
      <c r="D31" s="36"/>
      <c r="F31" s="38"/>
      <c r="S31" s="37"/>
      <c r="T31" s="76"/>
      <c r="U31" s="36"/>
      <c r="V31" s="36"/>
      <c r="W31" s="37"/>
      <c r="X31" s="36"/>
      <c r="Y31" s="36"/>
      <c r="Z31" s="36"/>
      <c r="AA31" s="36"/>
      <c r="AB31" s="36"/>
      <c r="AD31" s="76"/>
      <c r="AE31" s="36"/>
      <c r="AF31" s="36"/>
      <c r="AG31" s="36"/>
      <c r="AI31" s="36"/>
      <c r="AW31" s="75"/>
    </row>
    <row r="32" spans="1:51" s="46" customFormat="1" x14ac:dyDescent="0.25">
      <c r="D32" s="36"/>
      <c r="E32" s="38"/>
      <c r="S32" s="37"/>
      <c r="T32" s="76"/>
      <c r="U32" s="36"/>
      <c r="V32" s="36"/>
      <c r="W32" s="37"/>
      <c r="X32" s="36"/>
      <c r="Y32" s="36"/>
      <c r="Z32" s="36"/>
      <c r="AA32" s="36"/>
      <c r="AB32" s="36"/>
      <c r="AD32" s="50"/>
      <c r="AE32" s="36"/>
      <c r="AF32" s="36"/>
      <c r="AG32" s="36"/>
      <c r="AH32" s="36"/>
      <c r="AI32" s="36"/>
      <c r="AW32" s="75"/>
    </row>
    <row r="33" spans="4:49" s="46" customFormat="1" x14ac:dyDescent="0.25">
      <c r="D33" s="36"/>
      <c r="E33" s="38"/>
      <c r="F33" s="74"/>
      <c r="S33" s="37"/>
      <c r="T33" s="76"/>
      <c r="U33" s="36"/>
      <c r="V33" s="36"/>
      <c r="W33" s="37"/>
      <c r="X33" s="36"/>
      <c r="Y33" s="36"/>
      <c r="Z33" s="36"/>
      <c r="AA33" s="36"/>
      <c r="AB33" s="36"/>
      <c r="AD33" s="50"/>
      <c r="AE33" s="36"/>
      <c r="AF33" s="36"/>
      <c r="AG33" s="36"/>
      <c r="AH33" s="36"/>
      <c r="AI33" s="36"/>
      <c r="AW33" s="75"/>
    </row>
    <row r="34" spans="4:49" s="46" customFormat="1" x14ac:dyDescent="0.25">
      <c r="D34" s="36"/>
      <c r="E34" s="38"/>
      <c r="F34" s="38"/>
      <c r="S34" s="37"/>
      <c r="T34" s="76"/>
      <c r="U34" s="36"/>
      <c r="V34" s="36"/>
      <c r="W34" s="37"/>
      <c r="X34" s="36"/>
      <c r="Y34" s="36"/>
      <c r="Z34" s="36"/>
      <c r="AA34" s="36"/>
      <c r="AB34" s="36"/>
      <c r="AD34" s="50"/>
      <c r="AE34" s="36"/>
      <c r="AF34" s="36"/>
      <c r="AG34" s="36"/>
      <c r="AH34" s="36"/>
      <c r="AI34" s="36"/>
      <c r="AW34" s="75"/>
    </row>
    <row r="35" spans="4:49" s="46" customFormat="1" x14ac:dyDescent="0.25">
      <c r="D35" s="36"/>
      <c r="E35" s="38"/>
      <c r="F35" s="38"/>
      <c r="S35" s="37"/>
      <c r="T35" s="50"/>
      <c r="U35" s="36"/>
      <c r="V35" s="36"/>
      <c r="W35" s="37"/>
      <c r="X35" s="36"/>
      <c r="Y35" s="36"/>
      <c r="Z35" s="36"/>
      <c r="AA35" s="36"/>
      <c r="AB35" s="36"/>
      <c r="AD35" s="50"/>
      <c r="AE35" s="36"/>
      <c r="AF35" s="36"/>
      <c r="AG35" s="36"/>
      <c r="AH35" s="36"/>
      <c r="AI35" s="36"/>
      <c r="AW35" s="75"/>
    </row>
    <row r="36" spans="4:49" s="46" customFormat="1" x14ac:dyDescent="0.25">
      <c r="D36" s="36"/>
      <c r="E36" s="38"/>
      <c r="F36" s="38"/>
      <c r="T36" s="77"/>
      <c r="U36" s="36"/>
      <c r="V36" s="36"/>
      <c r="W36" s="37"/>
      <c r="X36" s="36"/>
      <c r="Y36" s="36"/>
      <c r="Z36" s="36"/>
      <c r="AB36" s="36"/>
      <c r="AD36" s="50"/>
      <c r="AE36" s="36"/>
      <c r="AF36" s="36"/>
      <c r="AG36" s="36"/>
      <c r="AH36" s="36"/>
      <c r="AI36" s="36"/>
      <c r="AW36" s="75"/>
    </row>
    <row r="37" spans="4:49" s="46" customFormat="1" x14ac:dyDescent="0.25">
      <c r="E37" s="38"/>
      <c r="F37" s="38"/>
      <c r="T37" s="77"/>
      <c r="V37" s="36"/>
      <c r="W37" s="37"/>
      <c r="X37" s="36"/>
      <c r="Y37" s="36"/>
      <c r="Z37" s="36"/>
      <c r="AA37" s="36"/>
      <c r="AB37" s="36"/>
      <c r="AD37" s="50"/>
      <c r="AE37" s="36"/>
      <c r="AH37" s="36"/>
      <c r="AI37" s="36"/>
      <c r="AW37" s="75"/>
    </row>
    <row r="38" spans="4:49" s="46" customFormat="1" x14ac:dyDescent="0.25">
      <c r="E38" s="38"/>
      <c r="F38" s="38"/>
      <c r="T38" s="77"/>
      <c r="U38" s="76"/>
      <c r="X38" s="36"/>
      <c r="Y38" s="35"/>
      <c r="Z38" s="36"/>
      <c r="AA38" s="36"/>
      <c r="AB38" s="36"/>
      <c r="AD38" s="50"/>
      <c r="AE38" s="36"/>
      <c r="AF38" s="36"/>
      <c r="AG38" s="36"/>
      <c r="AH38" s="36"/>
      <c r="AW38" s="75"/>
    </row>
    <row r="39" spans="4:49" s="46" customFormat="1" x14ac:dyDescent="0.25">
      <c r="E39" s="38"/>
      <c r="F39" s="38"/>
      <c r="T39" s="77"/>
      <c r="U39" s="76"/>
      <c r="V39" s="36"/>
      <c r="X39" s="36"/>
      <c r="Y39" s="37"/>
      <c r="Z39" s="36"/>
      <c r="AA39" s="36"/>
      <c r="AB39" s="36"/>
      <c r="AD39" s="50"/>
      <c r="AF39" s="36"/>
      <c r="AG39" s="36"/>
      <c r="AH39" s="36"/>
      <c r="AI39" s="36"/>
      <c r="AW39" s="75"/>
    </row>
    <row r="40" spans="4:49" s="46" customFormat="1" x14ac:dyDescent="0.25">
      <c r="E40" s="38"/>
      <c r="F40" s="38"/>
      <c r="T40" s="77"/>
      <c r="U40" s="76"/>
      <c r="V40" s="36"/>
      <c r="X40" s="36"/>
      <c r="Y40" s="37"/>
      <c r="Z40" s="36"/>
      <c r="AA40" s="36"/>
      <c r="AD40" s="50"/>
      <c r="AE40" s="76"/>
      <c r="AF40" s="36"/>
      <c r="AG40" s="36"/>
      <c r="AH40" s="36"/>
      <c r="AI40" s="36"/>
      <c r="AW40" s="75"/>
    </row>
    <row r="41" spans="4:49" s="46" customFormat="1" x14ac:dyDescent="0.25">
      <c r="E41" s="38"/>
      <c r="F41" s="38"/>
      <c r="T41" s="77"/>
      <c r="U41" s="76"/>
      <c r="V41" s="36"/>
      <c r="X41" s="36"/>
      <c r="Y41" s="37"/>
      <c r="Z41" s="36"/>
      <c r="AA41" s="36"/>
      <c r="AB41" s="36"/>
      <c r="AD41" s="50"/>
      <c r="AE41" s="76"/>
      <c r="AF41" s="36"/>
      <c r="AG41" s="36"/>
      <c r="AH41" s="36"/>
      <c r="AI41" s="36"/>
      <c r="AW41" s="75"/>
    </row>
    <row r="42" spans="4:49" s="46" customFormat="1" x14ac:dyDescent="0.25">
      <c r="E42" s="38"/>
      <c r="F42" s="38"/>
      <c r="T42" s="77"/>
      <c r="U42" s="76"/>
      <c r="V42" s="36"/>
      <c r="X42" s="35"/>
      <c r="Y42" s="37"/>
      <c r="Z42" s="36"/>
      <c r="AA42" s="36"/>
      <c r="AB42" s="36"/>
      <c r="AD42" s="50"/>
      <c r="AE42" s="76"/>
      <c r="AF42" s="36"/>
      <c r="AG42" s="36"/>
      <c r="AH42" s="36"/>
      <c r="AI42" s="36"/>
      <c r="AW42" s="75"/>
    </row>
    <row r="43" spans="4:49" s="46" customFormat="1" x14ac:dyDescent="0.25">
      <c r="E43" s="38"/>
      <c r="F43" s="38"/>
      <c r="T43" s="77"/>
      <c r="U43" s="76"/>
      <c r="V43" s="36"/>
      <c r="X43" s="37"/>
      <c r="Y43" s="37"/>
      <c r="Z43" s="36"/>
      <c r="AA43" s="36"/>
      <c r="AB43" s="36"/>
      <c r="AD43" s="50"/>
      <c r="AE43" s="76"/>
      <c r="AF43" s="36"/>
      <c r="AG43" s="36"/>
      <c r="AH43" s="36"/>
      <c r="AI43" s="36"/>
      <c r="AW43" s="75"/>
    </row>
    <row r="44" spans="4:49" s="46" customFormat="1" x14ac:dyDescent="0.25">
      <c r="E44" s="38"/>
      <c r="F44" s="38"/>
      <c r="T44" s="77"/>
      <c r="U44" s="76"/>
      <c r="V44" s="36"/>
      <c r="X44" s="37"/>
      <c r="Y44" s="37"/>
      <c r="Z44" s="35"/>
      <c r="AA44" s="36"/>
      <c r="AB44" s="36"/>
      <c r="AD44" s="50"/>
      <c r="AE44" s="76"/>
      <c r="AF44" s="36"/>
      <c r="AG44" s="36"/>
      <c r="AH44" s="36"/>
      <c r="AI44" s="36"/>
      <c r="AW44" s="75"/>
    </row>
    <row r="45" spans="4:49" s="46" customFormat="1" x14ac:dyDescent="0.25">
      <c r="E45" s="38"/>
      <c r="F45" s="38"/>
      <c r="T45" s="77"/>
      <c r="U45" s="76"/>
      <c r="V45" s="36"/>
      <c r="X45" s="37"/>
      <c r="Y45" s="37"/>
      <c r="Z45" s="37"/>
      <c r="AA45" s="36"/>
      <c r="AB45" s="36"/>
      <c r="AD45" s="50"/>
      <c r="AE45" s="76"/>
      <c r="AF45" s="36"/>
      <c r="AG45" s="36"/>
      <c r="AI45" s="36"/>
      <c r="AW45" s="75"/>
    </row>
    <row r="46" spans="4:49" s="46" customFormat="1" x14ac:dyDescent="0.25">
      <c r="E46" s="38"/>
      <c r="F46" s="38"/>
      <c r="T46" s="77"/>
      <c r="U46" s="76"/>
      <c r="V46" s="36"/>
      <c r="X46" s="37"/>
      <c r="Y46" s="37"/>
      <c r="Z46" s="37"/>
      <c r="AA46" s="36"/>
      <c r="AB46" s="36"/>
      <c r="AD46" s="50"/>
      <c r="AE46" s="76"/>
      <c r="AF46" s="36"/>
      <c r="AG46" s="36"/>
      <c r="AH46" s="36"/>
      <c r="AI46" s="36"/>
      <c r="AW46" s="75"/>
    </row>
    <row r="47" spans="4:49" s="46" customFormat="1" x14ac:dyDescent="0.25">
      <c r="E47" s="38"/>
      <c r="F47" s="38"/>
      <c r="T47" s="77"/>
      <c r="U47" s="76"/>
      <c r="V47" s="36"/>
      <c r="X47" s="37"/>
      <c r="Y47" s="37"/>
      <c r="Z47" s="37"/>
      <c r="AA47" s="36"/>
      <c r="AB47" s="36"/>
      <c r="AD47" s="50"/>
      <c r="AE47" s="76"/>
      <c r="AF47" s="36"/>
      <c r="AG47" s="36"/>
      <c r="AH47" s="36"/>
      <c r="AI47" s="36"/>
      <c r="AW47" s="75"/>
    </row>
    <row r="48" spans="4:49" s="46" customFormat="1" x14ac:dyDescent="0.25">
      <c r="E48" s="38"/>
      <c r="F48" s="38"/>
      <c r="T48" s="50"/>
      <c r="U48" s="76"/>
      <c r="V48" s="36"/>
      <c r="X48" s="37"/>
      <c r="Y48" s="37"/>
      <c r="Z48" s="37"/>
      <c r="AA48" s="36"/>
      <c r="AB48" s="36"/>
      <c r="AD48" s="50"/>
      <c r="AE48" s="50"/>
      <c r="AF48" s="36"/>
      <c r="AG48" s="36"/>
      <c r="AH48" s="36"/>
      <c r="AI48" s="36"/>
      <c r="AW48" s="75"/>
    </row>
    <row r="49" spans="5:49" s="46" customFormat="1" x14ac:dyDescent="0.25">
      <c r="E49" s="38"/>
      <c r="F49" s="38"/>
      <c r="T49" s="50"/>
      <c r="U49" s="50"/>
      <c r="V49" s="36"/>
      <c r="X49" s="37"/>
      <c r="Y49" s="37"/>
      <c r="Z49" s="37"/>
      <c r="AA49" s="36"/>
      <c r="AB49" s="36"/>
      <c r="AD49" s="50"/>
      <c r="AE49" s="50"/>
      <c r="AF49" s="36"/>
      <c r="AG49" s="36"/>
      <c r="AH49" s="36"/>
      <c r="AI49" s="36"/>
      <c r="AW49" s="75"/>
    </row>
    <row r="50" spans="5:49" s="46" customFormat="1" x14ac:dyDescent="0.25">
      <c r="E50" s="38"/>
      <c r="F50" s="38"/>
      <c r="T50" s="50"/>
      <c r="U50" s="77"/>
      <c r="V50" s="36"/>
      <c r="X50" s="37"/>
      <c r="Y50" s="37"/>
      <c r="Z50" s="37"/>
      <c r="AA50" s="36"/>
      <c r="AB50" s="36"/>
      <c r="AD50" s="50"/>
      <c r="AE50" s="50"/>
      <c r="AF50" s="36"/>
      <c r="AG50" s="36"/>
      <c r="AH50" s="36"/>
      <c r="AI50" s="36"/>
      <c r="AW50" s="75"/>
    </row>
    <row r="51" spans="5:49" s="46" customFormat="1" x14ac:dyDescent="0.25">
      <c r="E51" s="38"/>
      <c r="F51" s="38"/>
      <c r="T51" s="50"/>
      <c r="U51" s="77"/>
      <c r="V51" s="36"/>
      <c r="X51" s="37"/>
      <c r="Y51" s="37"/>
      <c r="Z51" s="37"/>
      <c r="AA51" s="35"/>
      <c r="AB51" s="36"/>
      <c r="AD51" s="50"/>
      <c r="AE51" s="50"/>
      <c r="AF51" s="36"/>
      <c r="AH51" s="36"/>
      <c r="AI51" s="36"/>
      <c r="AW51" s="75"/>
    </row>
    <row r="52" spans="5:49" s="46" customFormat="1" x14ac:dyDescent="0.25">
      <c r="E52" s="38"/>
      <c r="F52" s="38"/>
      <c r="T52" s="50"/>
      <c r="U52" s="77"/>
      <c r="X52" s="37"/>
      <c r="Y52" s="37"/>
      <c r="Z52" s="37"/>
      <c r="AA52" s="37"/>
      <c r="AB52" s="36"/>
      <c r="AD52" s="50"/>
      <c r="AE52" s="50"/>
      <c r="AF52" s="36"/>
      <c r="AG52" s="36"/>
      <c r="AH52" s="36"/>
      <c r="AW52" s="75"/>
    </row>
    <row r="53" spans="5:49" s="46" customFormat="1" x14ac:dyDescent="0.25">
      <c r="E53" s="38"/>
      <c r="F53" s="38"/>
      <c r="T53" s="50"/>
      <c r="U53" s="77"/>
      <c r="V53" s="37"/>
      <c r="X53" s="37"/>
      <c r="Z53" s="37"/>
      <c r="AA53" s="37"/>
      <c r="AD53" s="50"/>
      <c r="AE53" s="50"/>
      <c r="AG53" s="36"/>
      <c r="AH53" s="36"/>
      <c r="AI53" s="36"/>
      <c r="AW53" s="75"/>
    </row>
    <row r="54" spans="5:49" s="46" customFormat="1" x14ac:dyDescent="0.25">
      <c r="E54" s="38"/>
      <c r="F54" s="38"/>
      <c r="T54" s="50"/>
      <c r="U54" s="77"/>
      <c r="V54" s="37"/>
      <c r="X54" s="37"/>
      <c r="Z54" s="37"/>
      <c r="AA54" s="37"/>
      <c r="AB54" s="36"/>
      <c r="AD54" s="50"/>
      <c r="AE54" s="50"/>
      <c r="AF54" s="76"/>
      <c r="AG54" s="36"/>
      <c r="AH54" s="36"/>
      <c r="AI54" s="36"/>
      <c r="AW54" s="75"/>
    </row>
    <row r="55" spans="5:49" s="46" customFormat="1" x14ac:dyDescent="0.25">
      <c r="E55" s="38"/>
      <c r="F55" s="38"/>
      <c r="T55" s="50"/>
      <c r="U55" s="77"/>
      <c r="V55" s="37"/>
      <c r="X55" s="37"/>
      <c r="Z55" s="37"/>
      <c r="AA55" s="37"/>
      <c r="AB55" s="36"/>
      <c r="AD55" s="50"/>
      <c r="AE55" s="50"/>
      <c r="AF55" s="76"/>
      <c r="AG55" s="36"/>
      <c r="AH55" s="36"/>
      <c r="AI55" s="36"/>
      <c r="AW55" s="75"/>
    </row>
    <row r="56" spans="5:49" s="46" customFormat="1" x14ac:dyDescent="0.25">
      <c r="E56" s="38"/>
      <c r="F56" s="38"/>
      <c r="T56" s="50"/>
      <c r="U56" s="77"/>
      <c r="V56" s="37"/>
      <c r="X56" s="37"/>
      <c r="Z56" s="37"/>
      <c r="AA56" s="37"/>
      <c r="AB56" s="36"/>
      <c r="AD56" s="50"/>
      <c r="AE56" s="50"/>
      <c r="AF56" s="76"/>
      <c r="AG56" s="36"/>
      <c r="AH56" s="36"/>
      <c r="AI56" s="36"/>
      <c r="AW56" s="75"/>
    </row>
    <row r="57" spans="5:49" s="46" customFormat="1" x14ac:dyDescent="0.25">
      <c r="E57" s="38"/>
      <c r="F57" s="38"/>
      <c r="T57" s="50"/>
      <c r="U57" s="77"/>
      <c r="V57" s="37"/>
      <c r="Z57" s="37"/>
      <c r="AA57" s="37"/>
      <c r="AB57" s="36"/>
      <c r="AD57" s="50"/>
      <c r="AE57" s="50"/>
      <c r="AF57" s="76"/>
      <c r="AG57" s="36"/>
      <c r="AH57" s="36"/>
      <c r="AI57" s="36"/>
      <c r="AW57" s="75"/>
    </row>
    <row r="58" spans="5:49" s="46" customFormat="1" x14ac:dyDescent="0.25">
      <c r="E58" s="38"/>
      <c r="F58" s="38"/>
      <c r="T58" s="50"/>
      <c r="U58" s="77"/>
      <c r="V58" s="37"/>
      <c r="Z58" s="37"/>
      <c r="AA58" s="37"/>
      <c r="AB58" s="36"/>
      <c r="AD58" s="50"/>
      <c r="AE58" s="50"/>
      <c r="AF58" s="76"/>
      <c r="AG58" s="36"/>
      <c r="AH58" s="36"/>
      <c r="AI58" s="36"/>
      <c r="AW58" s="75"/>
    </row>
    <row r="59" spans="5:49" s="46" customFormat="1" x14ac:dyDescent="0.25">
      <c r="E59" s="38"/>
      <c r="F59" s="38"/>
      <c r="T59" s="50"/>
      <c r="U59" s="77"/>
      <c r="V59" s="37"/>
      <c r="AA59" s="37"/>
      <c r="AB59" s="36"/>
      <c r="AD59" s="50"/>
      <c r="AE59" s="50"/>
      <c r="AF59" s="76"/>
      <c r="AG59" s="36"/>
      <c r="AI59" s="36"/>
      <c r="AW59" s="75"/>
    </row>
    <row r="60" spans="5:49" s="46" customFormat="1" x14ac:dyDescent="0.25">
      <c r="E60" s="38"/>
      <c r="F60" s="38"/>
      <c r="T60" s="50"/>
      <c r="U60" s="77"/>
      <c r="V60" s="37"/>
      <c r="AA60" s="37"/>
      <c r="AB60" s="36"/>
      <c r="AD60" s="50"/>
      <c r="AE60" s="50"/>
      <c r="AF60" s="76"/>
      <c r="AG60" s="36"/>
      <c r="AH60" s="36"/>
      <c r="AI60" s="36"/>
      <c r="AW60" s="75"/>
    </row>
    <row r="61" spans="5:49" s="46" customFormat="1" x14ac:dyDescent="0.25">
      <c r="E61" s="38"/>
      <c r="F61" s="38"/>
      <c r="T61" s="50"/>
      <c r="U61" s="77"/>
      <c r="V61" s="37"/>
      <c r="AA61" s="37"/>
      <c r="AB61" s="36"/>
      <c r="AD61" s="50"/>
      <c r="AE61" s="50"/>
      <c r="AF61" s="76"/>
      <c r="AG61" s="36"/>
      <c r="AH61" s="36"/>
      <c r="AI61" s="36"/>
      <c r="AW61" s="75"/>
    </row>
    <row r="62" spans="5:49" s="46" customFormat="1" x14ac:dyDescent="0.25">
      <c r="E62" s="38"/>
      <c r="F62" s="38"/>
      <c r="T62" s="50"/>
      <c r="U62" s="50"/>
      <c r="V62" s="37"/>
      <c r="AA62" s="37"/>
      <c r="AB62" s="36"/>
      <c r="AD62" s="50"/>
      <c r="AE62" s="50"/>
      <c r="AF62" s="50"/>
      <c r="AG62" s="36"/>
      <c r="AH62" s="36"/>
      <c r="AI62" s="36"/>
      <c r="AW62" s="75"/>
    </row>
    <row r="63" spans="5:49" s="46" customFormat="1" x14ac:dyDescent="0.25">
      <c r="E63" s="38"/>
      <c r="F63" s="38"/>
      <c r="T63" s="50"/>
      <c r="U63" s="50"/>
      <c r="V63" s="37"/>
      <c r="AA63" s="37"/>
      <c r="AB63" s="36"/>
      <c r="AD63" s="50"/>
      <c r="AE63" s="50"/>
      <c r="AF63" s="50"/>
      <c r="AG63" s="36"/>
      <c r="AH63" s="36"/>
      <c r="AI63" s="36"/>
      <c r="AW63" s="75"/>
    </row>
    <row r="64" spans="5:49" s="46" customFormat="1" x14ac:dyDescent="0.25">
      <c r="E64" s="38"/>
      <c r="F64" s="38"/>
      <c r="T64" s="50"/>
      <c r="U64" s="50"/>
      <c r="V64" s="37"/>
      <c r="AA64" s="37"/>
      <c r="AB64" s="36"/>
      <c r="AD64" s="50"/>
      <c r="AE64" s="50"/>
      <c r="AF64" s="50"/>
      <c r="AG64" s="36"/>
      <c r="AH64" s="36"/>
      <c r="AI64" s="36"/>
      <c r="AW64" s="75"/>
    </row>
    <row r="65" spans="5:49" s="46" customFormat="1" x14ac:dyDescent="0.25">
      <c r="E65" s="38"/>
      <c r="F65" s="38"/>
      <c r="T65" s="50"/>
      <c r="U65" s="50"/>
      <c r="AA65" s="37"/>
      <c r="AB65" s="36"/>
      <c r="AD65" s="50"/>
      <c r="AE65" s="50"/>
      <c r="AF65" s="50"/>
      <c r="AG65" s="36"/>
      <c r="AH65" s="36"/>
      <c r="AI65" s="36"/>
      <c r="AW65" s="75"/>
    </row>
    <row r="66" spans="5:49" s="46" customFormat="1" x14ac:dyDescent="0.25">
      <c r="E66" s="38"/>
      <c r="F66" s="38"/>
      <c r="T66" s="50"/>
      <c r="U66" s="50"/>
      <c r="AB66" s="36"/>
      <c r="AD66" s="50"/>
      <c r="AE66" s="50"/>
      <c r="AF66" s="50"/>
      <c r="AG66" s="36"/>
      <c r="AH66" s="36"/>
      <c r="AW66" s="75"/>
    </row>
    <row r="67" spans="5:49" s="46" customFormat="1" x14ac:dyDescent="0.25">
      <c r="E67" s="38"/>
      <c r="F67" s="38"/>
      <c r="T67" s="50"/>
      <c r="U67" s="50"/>
      <c r="AB67" s="36"/>
      <c r="AD67" s="50"/>
      <c r="AE67" s="50"/>
      <c r="AF67" s="50"/>
      <c r="AH67" s="36"/>
      <c r="AI67" s="36"/>
      <c r="AW67" s="75"/>
    </row>
    <row r="68" spans="5:49" s="46" customFormat="1" x14ac:dyDescent="0.25">
      <c r="E68" s="38"/>
      <c r="F68" s="38"/>
      <c r="T68" s="50"/>
      <c r="U68" s="50"/>
      <c r="AB68" s="35"/>
      <c r="AD68" s="50"/>
      <c r="AE68" s="50"/>
      <c r="AF68" s="50"/>
      <c r="AG68" s="76"/>
      <c r="AH68" s="36"/>
      <c r="AI68" s="36"/>
      <c r="AW68" s="75"/>
    </row>
    <row r="69" spans="5:49" s="46" customFormat="1" x14ac:dyDescent="0.25">
      <c r="E69" s="38"/>
      <c r="F69" s="38"/>
      <c r="T69" s="50"/>
      <c r="U69" s="50"/>
      <c r="AB69" s="37"/>
      <c r="AD69" s="50"/>
      <c r="AE69" s="50"/>
      <c r="AF69" s="50"/>
      <c r="AG69" s="76"/>
      <c r="AH69" s="36"/>
      <c r="AI69" s="36"/>
      <c r="AW69" s="75"/>
    </row>
    <row r="70" spans="5:49" s="46" customFormat="1" x14ac:dyDescent="0.25">
      <c r="E70" s="38"/>
      <c r="F70" s="38"/>
      <c r="T70" s="50"/>
      <c r="U70" s="50"/>
      <c r="AB70" s="37"/>
      <c r="AD70" s="50"/>
      <c r="AE70" s="50"/>
      <c r="AF70" s="50"/>
      <c r="AG70" s="76"/>
      <c r="AH70" s="36"/>
      <c r="AI70" s="36"/>
      <c r="AW70" s="75"/>
    </row>
    <row r="71" spans="5:49" s="46" customFormat="1" x14ac:dyDescent="0.25">
      <c r="E71" s="38"/>
      <c r="F71" s="38"/>
      <c r="T71" s="50"/>
      <c r="U71" s="50"/>
      <c r="AB71" s="37"/>
      <c r="AD71" s="50"/>
      <c r="AE71" s="50"/>
      <c r="AF71" s="50"/>
      <c r="AG71" s="76"/>
      <c r="AH71" s="36"/>
      <c r="AI71" s="36"/>
      <c r="AW71" s="75"/>
    </row>
    <row r="72" spans="5:49" s="46" customFormat="1" x14ac:dyDescent="0.25">
      <c r="E72" s="38"/>
      <c r="F72" s="38"/>
      <c r="T72" s="50"/>
      <c r="U72" s="50"/>
      <c r="AB72" s="37"/>
      <c r="AD72" s="50"/>
      <c r="AE72" s="50"/>
      <c r="AF72" s="50"/>
      <c r="AG72" s="76"/>
      <c r="AH72" s="36"/>
      <c r="AI72" s="36"/>
      <c r="AW72" s="75"/>
    </row>
    <row r="73" spans="5:49" s="46" customFormat="1" x14ac:dyDescent="0.25">
      <c r="E73" s="38"/>
      <c r="F73" s="38"/>
      <c r="T73" s="50"/>
      <c r="U73" s="50"/>
      <c r="AB73" s="37"/>
      <c r="AD73" s="50"/>
      <c r="AE73" s="50"/>
      <c r="AF73" s="50"/>
      <c r="AG73" s="76"/>
      <c r="AH73" s="36"/>
      <c r="AI73" s="36"/>
      <c r="AW73" s="75"/>
    </row>
    <row r="74" spans="5:49" s="46" customFormat="1" x14ac:dyDescent="0.25">
      <c r="E74" s="38"/>
      <c r="F74" s="38"/>
      <c r="T74" s="50"/>
      <c r="U74" s="50"/>
      <c r="AB74" s="37"/>
      <c r="AD74" s="50"/>
      <c r="AE74" s="50"/>
      <c r="AF74" s="50"/>
      <c r="AG74" s="76"/>
      <c r="AH74" s="36"/>
      <c r="AI74" s="36"/>
      <c r="AW74" s="75"/>
    </row>
    <row r="75" spans="5:49" s="46" customFormat="1" x14ac:dyDescent="0.25">
      <c r="E75" s="38"/>
      <c r="F75" s="38"/>
      <c r="T75" s="50"/>
      <c r="U75" s="50"/>
      <c r="AB75" s="37"/>
      <c r="AD75" s="50"/>
      <c r="AE75" s="50"/>
      <c r="AF75" s="50"/>
      <c r="AG75" s="76"/>
      <c r="AI75" s="36"/>
      <c r="AW75" s="75"/>
    </row>
    <row r="76" spans="5:49" s="46" customFormat="1" x14ac:dyDescent="0.25">
      <c r="E76" s="38"/>
      <c r="F76" s="38"/>
      <c r="T76" s="50"/>
      <c r="U76" s="50"/>
      <c r="AB76" s="37"/>
      <c r="AD76" s="50"/>
      <c r="AE76" s="50"/>
      <c r="AF76" s="50"/>
      <c r="AG76" s="50"/>
      <c r="AH76" s="76"/>
      <c r="AI76" s="36"/>
      <c r="AW76" s="75"/>
    </row>
    <row r="77" spans="5:49" s="46" customFormat="1" x14ac:dyDescent="0.25">
      <c r="E77" s="38"/>
      <c r="F77" s="38"/>
      <c r="T77" s="50"/>
      <c r="U77" s="50"/>
      <c r="AB77" s="37"/>
      <c r="AD77" s="50"/>
      <c r="AE77" s="50"/>
      <c r="AF77" s="50"/>
      <c r="AG77" s="50"/>
      <c r="AH77" s="76"/>
      <c r="AI77" s="36"/>
      <c r="AW77" s="75"/>
    </row>
    <row r="78" spans="5:49" s="46" customFormat="1" x14ac:dyDescent="0.25">
      <c r="E78" s="38"/>
      <c r="F78" s="38"/>
      <c r="T78" s="50"/>
      <c r="U78" s="50"/>
      <c r="AB78" s="37"/>
      <c r="AD78" s="50"/>
      <c r="AE78" s="50"/>
      <c r="AF78" s="50"/>
      <c r="AG78" s="50"/>
      <c r="AH78" s="76"/>
      <c r="AI78" s="36"/>
      <c r="AW78" s="75"/>
    </row>
    <row r="79" spans="5:49" s="46" customFormat="1" x14ac:dyDescent="0.25">
      <c r="E79" s="38"/>
      <c r="F79" s="38"/>
      <c r="T79" s="50"/>
      <c r="U79" s="50"/>
      <c r="AB79" s="37"/>
      <c r="AD79" s="50"/>
      <c r="AE79" s="50"/>
      <c r="AF79" s="50"/>
      <c r="AG79" s="50"/>
      <c r="AH79" s="76"/>
      <c r="AI79" s="36"/>
      <c r="AW79" s="75"/>
    </row>
    <row r="80" spans="5:49" s="46" customFormat="1" x14ac:dyDescent="0.25">
      <c r="E80" s="38"/>
      <c r="F80" s="38"/>
      <c r="T80" s="50"/>
      <c r="U80" s="50"/>
      <c r="AB80" s="37"/>
      <c r="AD80" s="50"/>
      <c r="AE80" s="50"/>
      <c r="AF80" s="50"/>
      <c r="AG80" s="50"/>
      <c r="AH80" s="76"/>
      <c r="AI80" s="36"/>
      <c r="AW80" s="75"/>
    </row>
    <row r="81" spans="5:49" s="46" customFormat="1" x14ac:dyDescent="0.25">
      <c r="E81" s="38"/>
      <c r="F81" s="38"/>
      <c r="T81" s="50"/>
      <c r="U81" s="50"/>
      <c r="AB81" s="37"/>
      <c r="AD81" s="50"/>
      <c r="AE81" s="50"/>
      <c r="AF81" s="50"/>
      <c r="AG81" s="50"/>
      <c r="AH81" s="76"/>
      <c r="AI81" s="36"/>
      <c r="AW81" s="75"/>
    </row>
    <row r="82" spans="5:49" s="46" customFormat="1" x14ac:dyDescent="0.25">
      <c r="E82" s="38"/>
      <c r="F82" s="38"/>
      <c r="T82" s="50"/>
      <c r="U82" s="50"/>
      <c r="AB82" s="37"/>
      <c r="AD82" s="50"/>
      <c r="AE82" s="50"/>
      <c r="AF82" s="50"/>
      <c r="AG82" s="50"/>
      <c r="AH82" s="76"/>
      <c r="AW82" s="75"/>
    </row>
    <row r="83" spans="5:49" s="46" customFormat="1" x14ac:dyDescent="0.25">
      <c r="E83" s="38"/>
      <c r="F83" s="38"/>
      <c r="T83" s="50"/>
      <c r="U83" s="50"/>
      <c r="AD83" s="50"/>
      <c r="AE83" s="50"/>
      <c r="AF83" s="50"/>
      <c r="AG83" s="50"/>
      <c r="AH83" s="76"/>
      <c r="AI83" s="76"/>
      <c r="AW83" s="75"/>
    </row>
    <row r="84" spans="5:49" s="46" customFormat="1" x14ac:dyDescent="0.25">
      <c r="E84" s="38"/>
      <c r="F84" s="38"/>
      <c r="T84" s="50"/>
      <c r="U84" s="50"/>
      <c r="AD84" s="50"/>
      <c r="AE84" s="50"/>
      <c r="AF84" s="50"/>
      <c r="AG84" s="50"/>
      <c r="AH84" s="50"/>
      <c r="AI84" s="76"/>
      <c r="AW84" s="75"/>
    </row>
    <row r="85" spans="5:49" s="46" customFormat="1" x14ac:dyDescent="0.25">
      <c r="E85" s="38"/>
      <c r="F85" s="38"/>
      <c r="T85" s="50"/>
      <c r="U85" s="50"/>
      <c r="AD85" s="50"/>
      <c r="AE85" s="50"/>
      <c r="AF85" s="50"/>
      <c r="AG85" s="50"/>
      <c r="AH85" s="50"/>
      <c r="AI85" s="76"/>
      <c r="AW85" s="75"/>
    </row>
    <row r="86" spans="5:49" s="46" customFormat="1" x14ac:dyDescent="0.25">
      <c r="E86" s="38"/>
      <c r="F86" s="38"/>
      <c r="T86" s="50"/>
      <c r="U86" s="50"/>
      <c r="AD86" s="50"/>
      <c r="AE86" s="50"/>
      <c r="AF86" s="50"/>
      <c r="AG86" s="50"/>
      <c r="AH86" s="50"/>
      <c r="AI86" s="76"/>
      <c r="AW86" s="75"/>
    </row>
    <row r="87" spans="5:49" s="46" customFormat="1" x14ac:dyDescent="0.25">
      <c r="E87" s="38"/>
      <c r="F87" s="38"/>
      <c r="T87" s="50"/>
      <c r="U87" s="50"/>
      <c r="AD87" s="50"/>
      <c r="AE87" s="50"/>
      <c r="AF87" s="50"/>
      <c r="AG87" s="50"/>
      <c r="AH87" s="50"/>
      <c r="AI87" s="76"/>
      <c r="AW87" s="75"/>
    </row>
    <row r="88" spans="5:49" s="46" customFormat="1" x14ac:dyDescent="0.25">
      <c r="E88" s="38"/>
      <c r="F88" s="38"/>
      <c r="T88" s="50"/>
      <c r="U88" s="50"/>
      <c r="AD88" s="50"/>
      <c r="AE88" s="50"/>
      <c r="AF88" s="50"/>
      <c r="AG88" s="50"/>
      <c r="AH88" s="50"/>
      <c r="AI88" s="76"/>
      <c r="AW88" s="75"/>
    </row>
    <row r="89" spans="5:49" s="46" customFormat="1" x14ac:dyDescent="0.25">
      <c r="E89" s="38"/>
      <c r="F89" s="38"/>
      <c r="T89" s="50"/>
      <c r="U89" s="50"/>
      <c r="AD89" s="50"/>
      <c r="AE89" s="50"/>
      <c r="AF89" s="50"/>
      <c r="AG89" s="50"/>
      <c r="AH89" s="50"/>
      <c r="AI89" s="76"/>
      <c r="AW89" s="75"/>
    </row>
    <row r="90" spans="5:49" s="46" customFormat="1" x14ac:dyDescent="0.25">
      <c r="E90" s="38"/>
      <c r="F90" s="38"/>
      <c r="T90" s="50"/>
      <c r="U90" s="50"/>
      <c r="AD90" s="50"/>
      <c r="AE90" s="50"/>
      <c r="AF90" s="50"/>
      <c r="AG90" s="50"/>
      <c r="AH90" s="50"/>
      <c r="AI90" s="76"/>
      <c r="AW90" s="75"/>
    </row>
    <row r="91" spans="5:49" s="46" customFormat="1" x14ac:dyDescent="0.25">
      <c r="E91" s="38"/>
      <c r="F91" s="38"/>
      <c r="T91" s="50"/>
      <c r="U91" s="50"/>
      <c r="AD91" s="50"/>
      <c r="AE91" s="50"/>
      <c r="AF91" s="50"/>
      <c r="AG91" s="50"/>
      <c r="AH91" s="50"/>
      <c r="AI91" s="50"/>
      <c r="AW91" s="75"/>
    </row>
    <row r="92" spans="5:49" s="46" customFormat="1" x14ac:dyDescent="0.25">
      <c r="E92" s="38"/>
      <c r="F92" s="38"/>
      <c r="T92" s="50"/>
      <c r="U92" s="50"/>
      <c r="AD92" s="50"/>
      <c r="AE92" s="50"/>
      <c r="AF92" s="50"/>
      <c r="AG92" s="50"/>
      <c r="AH92" s="50"/>
      <c r="AI92" s="50"/>
      <c r="AW92" s="75"/>
    </row>
    <row r="93" spans="5:49" s="46" customFormat="1" x14ac:dyDescent="0.25">
      <c r="E93" s="38"/>
      <c r="F93" s="38"/>
      <c r="T93" s="50"/>
      <c r="U93" s="50"/>
      <c r="AD93" s="50"/>
      <c r="AE93" s="50"/>
      <c r="AF93" s="50"/>
      <c r="AG93" s="50"/>
      <c r="AH93" s="50"/>
      <c r="AI93" s="50"/>
      <c r="AW93" s="75"/>
    </row>
  </sheetData>
  <mergeCells count="5">
    <mergeCell ref="AU4:AU7"/>
    <mergeCell ref="AV4:AV7"/>
    <mergeCell ref="AW4:AW7"/>
    <mergeCell ref="M4:M5"/>
    <mergeCell ref="A28:F28"/>
  </mergeCells>
  <phoneticPr fontId="11" type="noConversion"/>
  <hyperlinks>
    <hyperlink ref="A8" r:id="rId1"/>
    <hyperlink ref="A9" r:id="rId2"/>
    <hyperlink ref="A10" r:id="rId3"/>
    <hyperlink ref="A12" r:id="rId4"/>
    <hyperlink ref="A13" r:id="rId5"/>
    <hyperlink ref="A14" r:id="rId6"/>
    <hyperlink ref="A15" r:id="rId7"/>
    <hyperlink ref="A16" r:id="rId8"/>
    <hyperlink ref="A17" r:id="rId9" display="Laércio Benko"/>
    <hyperlink ref="A18" r:id="rId10" display="Marco Aurélio Cunha"/>
    <hyperlink ref="A19" r:id="rId11"/>
    <hyperlink ref="A20" r:id="rId12"/>
    <hyperlink ref="A21" r:id="rId13"/>
    <hyperlink ref="A23" r:id="rId14"/>
    <hyperlink ref="A24" r:id="rId15"/>
    <hyperlink ref="A25" r:id="rId16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7"/>
  <ignoredErrors>
    <ignoredError sqref="AV8 AV22:AV23 AV9:AV21 AV24:AV25" emptyCellReference="1"/>
  </ignoredErrors>
  <drawing r:id="rId18"/>
  <legacyDrawing r:id="rId19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showGridLines="0" topLeftCell="A17" workbookViewId="0">
      <selection activeCell="C33" sqref="C33"/>
    </sheetView>
  </sheetViews>
  <sheetFormatPr defaultColWidth="8.85546875" defaultRowHeight="15" x14ac:dyDescent="0.25"/>
  <cols>
    <col min="1" max="1" width="18" style="10" customWidth="1"/>
    <col min="2" max="2" width="8.85546875" style="10"/>
    <col min="3" max="3" width="22" style="10" customWidth="1"/>
    <col min="4" max="4" width="18.42578125" style="10" customWidth="1"/>
    <col min="5" max="5" width="22.28515625" style="10" customWidth="1"/>
    <col min="6" max="6" width="23.42578125" style="10" customWidth="1"/>
    <col min="7" max="7" width="21.85546875" style="10" customWidth="1"/>
    <col min="8" max="8" width="21.42578125" style="10" customWidth="1"/>
    <col min="9" max="9" width="27.7109375" style="10" customWidth="1"/>
    <col min="10" max="10" width="24.28515625" style="10" customWidth="1"/>
    <col min="11" max="11" width="13.42578125" style="10" customWidth="1"/>
    <col min="12" max="12" width="15" style="10" customWidth="1"/>
    <col min="13" max="13" width="19" style="10" customWidth="1"/>
    <col min="14" max="16384" width="8.85546875" style="10"/>
  </cols>
  <sheetData>
    <row r="2" spans="1:13" ht="15.75" thickBot="1" x14ac:dyDescent="0.3"/>
    <row r="3" spans="1:13" ht="30.95" customHeight="1" thickBot="1" x14ac:dyDescent="0.3">
      <c r="A3" s="11"/>
      <c r="B3" s="12"/>
      <c r="C3" s="611" t="s">
        <v>207</v>
      </c>
      <c r="D3" s="612"/>
      <c r="E3" s="612"/>
      <c r="F3" s="612"/>
      <c r="G3" s="612"/>
      <c r="H3" s="612"/>
      <c r="I3" s="612"/>
      <c r="J3" s="612"/>
      <c r="K3" s="612"/>
      <c r="L3" s="612"/>
      <c r="M3" s="613"/>
    </row>
    <row r="4" spans="1:13" ht="30.95" customHeight="1" x14ac:dyDescent="0.25">
      <c r="A4" s="13"/>
      <c r="B4" s="14"/>
      <c r="C4" s="369" t="s">
        <v>156</v>
      </c>
      <c r="D4" s="370" t="s">
        <v>157</v>
      </c>
      <c r="E4" s="370" t="s">
        <v>158</v>
      </c>
      <c r="F4" s="370" t="s">
        <v>159</v>
      </c>
      <c r="G4" s="370" t="s">
        <v>160</v>
      </c>
      <c r="H4" s="370" t="s">
        <v>161</v>
      </c>
      <c r="I4" s="370" t="s">
        <v>162</v>
      </c>
      <c r="J4" s="370" t="s">
        <v>163</v>
      </c>
      <c r="K4" s="370" t="s">
        <v>164</v>
      </c>
      <c r="L4" s="370" t="s">
        <v>165</v>
      </c>
      <c r="M4" s="371" t="s">
        <v>166</v>
      </c>
    </row>
    <row r="5" spans="1:13" x14ac:dyDescent="0.25">
      <c r="A5" s="13"/>
      <c r="B5" s="14"/>
      <c r="C5" s="372">
        <v>41353</v>
      </c>
      <c r="D5" s="373">
        <v>41402</v>
      </c>
      <c r="E5" s="373">
        <v>41422</v>
      </c>
      <c r="F5" s="373">
        <v>41430</v>
      </c>
      <c r="G5" s="373">
        <v>41534</v>
      </c>
      <c r="H5" s="373">
        <v>41550</v>
      </c>
      <c r="I5" s="373">
        <v>41576</v>
      </c>
      <c r="J5" s="373">
        <v>41779</v>
      </c>
      <c r="K5" s="373">
        <v>41793</v>
      </c>
      <c r="L5" s="373">
        <v>41794</v>
      </c>
      <c r="M5" s="374">
        <v>41820</v>
      </c>
    </row>
    <row r="6" spans="1:13" ht="15.75" customHeight="1" x14ac:dyDescent="0.25">
      <c r="A6" s="13"/>
      <c r="B6" s="14"/>
      <c r="C6" s="375" t="s">
        <v>167</v>
      </c>
      <c r="D6" s="376" t="s">
        <v>168</v>
      </c>
      <c r="E6" s="376" t="s">
        <v>169</v>
      </c>
      <c r="F6" s="376" t="s">
        <v>170</v>
      </c>
      <c r="G6" s="376" t="s">
        <v>171</v>
      </c>
      <c r="H6" s="376" t="s">
        <v>172</v>
      </c>
      <c r="I6" s="376" t="s">
        <v>173</v>
      </c>
      <c r="J6" s="376" t="s">
        <v>174</v>
      </c>
      <c r="K6" s="376" t="s">
        <v>175</v>
      </c>
      <c r="L6" s="376" t="s">
        <v>176</v>
      </c>
      <c r="M6" s="377" t="s">
        <v>177</v>
      </c>
    </row>
    <row r="7" spans="1:13" ht="138" customHeight="1" thickBot="1" x14ac:dyDescent="0.3">
      <c r="A7" s="15"/>
      <c r="B7" s="16"/>
      <c r="C7" s="614" t="s">
        <v>13</v>
      </c>
      <c r="D7" s="616" t="s">
        <v>14</v>
      </c>
      <c r="E7" s="616" t="s">
        <v>15</v>
      </c>
      <c r="F7" s="616" t="s">
        <v>16</v>
      </c>
      <c r="G7" s="616" t="s">
        <v>17</v>
      </c>
      <c r="H7" s="616" t="s">
        <v>18</v>
      </c>
      <c r="I7" s="616" t="s">
        <v>0</v>
      </c>
      <c r="J7" s="616" t="s">
        <v>1</v>
      </c>
      <c r="K7" s="616" t="s">
        <v>2</v>
      </c>
      <c r="L7" s="616" t="s">
        <v>3</v>
      </c>
      <c r="M7" s="618" t="s">
        <v>4</v>
      </c>
    </row>
    <row r="8" spans="1:13" ht="15.75" thickBot="1" x14ac:dyDescent="0.3">
      <c r="A8" s="362" t="s">
        <v>46</v>
      </c>
      <c r="B8" s="332" t="s">
        <v>47</v>
      </c>
      <c r="C8" s="615"/>
      <c r="D8" s="617"/>
      <c r="E8" s="617"/>
      <c r="F8" s="617"/>
      <c r="G8" s="617"/>
      <c r="H8" s="617"/>
      <c r="I8" s="617"/>
      <c r="J8" s="617"/>
      <c r="K8" s="617"/>
      <c r="L8" s="617"/>
      <c r="M8" s="619"/>
    </row>
    <row r="9" spans="1:13" ht="19.5" customHeight="1" x14ac:dyDescent="0.25">
      <c r="A9" s="366" t="s">
        <v>214</v>
      </c>
      <c r="B9" s="363" t="s">
        <v>204</v>
      </c>
      <c r="C9" s="18" t="s">
        <v>178</v>
      </c>
      <c r="D9" s="19" t="s">
        <v>178</v>
      </c>
      <c r="E9" s="19" t="s">
        <v>178</v>
      </c>
      <c r="F9" s="19" t="s">
        <v>178</v>
      </c>
      <c r="G9" s="20" t="s">
        <v>178</v>
      </c>
      <c r="H9" s="20" t="s">
        <v>178</v>
      </c>
      <c r="I9" s="20" t="s">
        <v>178</v>
      </c>
      <c r="J9" s="20" t="s">
        <v>179</v>
      </c>
      <c r="K9" s="21"/>
      <c r="L9" s="20" t="s">
        <v>179</v>
      </c>
      <c r="M9" s="17" t="s">
        <v>179</v>
      </c>
    </row>
    <row r="10" spans="1:13" ht="20.100000000000001" customHeight="1" x14ac:dyDescent="0.25">
      <c r="A10" s="367" t="s">
        <v>215</v>
      </c>
      <c r="B10" s="364" t="s">
        <v>202</v>
      </c>
      <c r="C10" s="23" t="s">
        <v>180</v>
      </c>
      <c r="D10" s="24" t="s">
        <v>181</v>
      </c>
      <c r="E10" s="24" t="s">
        <v>178</v>
      </c>
      <c r="F10" s="24" t="s">
        <v>178</v>
      </c>
      <c r="G10" s="25"/>
      <c r="H10" s="25"/>
      <c r="I10" s="25" t="s">
        <v>180</v>
      </c>
      <c r="J10" s="25" t="s">
        <v>179</v>
      </c>
      <c r="K10" s="25" t="s">
        <v>179</v>
      </c>
      <c r="L10" s="25" t="s">
        <v>179</v>
      </c>
      <c r="M10" s="26"/>
    </row>
    <row r="11" spans="1:13" ht="20.100000000000001" customHeight="1" x14ac:dyDescent="0.25">
      <c r="A11" s="367" t="s">
        <v>216</v>
      </c>
      <c r="B11" s="364" t="s">
        <v>201</v>
      </c>
      <c r="C11" s="23"/>
      <c r="D11" s="24" t="s">
        <v>178</v>
      </c>
      <c r="E11" s="24" t="s">
        <v>178</v>
      </c>
      <c r="F11" s="24" t="s">
        <v>180</v>
      </c>
      <c r="G11" s="25" t="s">
        <v>180</v>
      </c>
      <c r="H11" s="25" t="s">
        <v>178</v>
      </c>
      <c r="I11" s="25" t="s">
        <v>180</v>
      </c>
      <c r="J11" s="25" t="s">
        <v>182</v>
      </c>
      <c r="K11" s="27"/>
      <c r="L11" s="27"/>
      <c r="M11" s="22" t="s">
        <v>182</v>
      </c>
    </row>
    <row r="12" spans="1:13" ht="20.100000000000001" customHeight="1" x14ac:dyDescent="0.25">
      <c r="A12" s="367" t="s">
        <v>183</v>
      </c>
      <c r="B12" s="364" t="s">
        <v>200</v>
      </c>
      <c r="C12" s="400"/>
      <c r="D12" s="401"/>
      <c r="E12" s="401"/>
      <c r="F12" s="401"/>
      <c r="G12" s="402"/>
      <c r="H12" s="402"/>
      <c r="I12" s="402"/>
      <c r="J12" s="25"/>
      <c r="K12" s="25" t="s">
        <v>179</v>
      </c>
      <c r="L12" s="25" t="s">
        <v>179</v>
      </c>
      <c r="M12" s="22" t="s">
        <v>179</v>
      </c>
    </row>
    <row r="13" spans="1:13" ht="20.100000000000001" customHeight="1" x14ac:dyDescent="0.25">
      <c r="A13" s="367" t="s">
        <v>217</v>
      </c>
      <c r="B13" s="364" t="s">
        <v>201</v>
      </c>
      <c r="C13" s="23" t="s">
        <v>180</v>
      </c>
      <c r="D13" s="24" t="s">
        <v>180</v>
      </c>
      <c r="E13" s="24" t="s">
        <v>178</v>
      </c>
      <c r="F13" s="24" t="s">
        <v>180</v>
      </c>
      <c r="G13" s="25"/>
      <c r="H13" s="25" t="s">
        <v>178</v>
      </c>
      <c r="I13" s="25" t="s">
        <v>180</v>
      </c>
      <c r="J13" s="27"/>
      <c r="K13" s="25" t="s">
        <v>179</v>
      </c>
      <c r="L13" s="28" t="s">
        <v>182</v>
      </c>
      <c r="M13" s="26"/>
    </row>
    <row r="14" spans="1:13" ht="20.100000000000001" customHeight="1" x14ac:dyDescent="0.25">
      <c r="A14" s="367" t="s">
        <v>218</v>
      </c>
      <c r="B14" s="364" t="s">
        <v>201</v>
      </c>
      <c r="C14" s="23"/>
      <c r="D14" s="24" t="s">
        <v>178</v>
      </c>
      <c r="E14" s="24" t="s">
        <v>178</v>
      </c>
      <c r="F14" s="24" t="s">
        <v>180</v>
      </c>
      <c r="G14" s="25" t="s">
        <v>180</v>
      </c>
      <c r="H14" s="25" t="s">
        <v>184</v>
      </c>
      <c r="I14" s="25" t="s">
        <v>180</v>
      </c>
      <c r="J14" s="27"/>
      <c r="K14" s="27"/>
      <c r="L14" s="27"/>
      <c r="M14" s="29" t="s">
        <v>185</v>
      </c>
    </row>
    <row r="15" spans="1:13" ht="20.100000000000001" customHeight="1" x14ac:dyDescent="0.25">
      <c r="A15" s="367" t="s">
        <v>219</v>
      </c>
      <c r="B15" s="364" t="s">
        <v>202</v>
      </c>
      <c r="C15" s="23"/>
      <c r="D15" s="24" t="s">
        <v>178</v>
      </c>
      <c r="E15" s="24" t="s">
        <v>178</v>
      </c>
      <c r="F15" s="24" t="s">
        <v>178</v>
      </c>
      <c r="G15" s="25" t="s">
        <v>178</v>
      </c>
      <c r="H15" s="25" t="s">
        <v>178</v>
      </c>
      <c r="I15" s="25" t="s">
        <v>180</v>
      </c>
      <c r="J15" s="25" t="s">
        <v>179</v>
      </c>
      <c r="K15" s="25" t="s">
        <v>179</v>
      </c>
      <c r="L15" s="25" t="s">
        <v>179</v>
      </c>
      <c r="M15" s="22" t="s">
        <v>179</v>
      </c>
    </row>
    <row r="16" spans="1:13" ht="20.100000000000001" customHeight="1" x14ac:dyDescent="0.25">
      <c r="A16" s="367" t="s">
        <v>220</v>
      </c>
      <c r="B16" s="364" t="s">
        <v>203</v>
      </c>
      <c r="C16" s="23" t="s">
        <v>178</v>
      </c>
      <c r="D16" s="24" t="s">
        <v>178</v>
      </c>
      <c r="E16" s="24" t="s">
        <v>178</v>
      </c>
      <c r="F16" s="24" t="s">
        <v>178</v>
      </c>
      <c r="G16" s="25" t="s">
        <v>178</v>
      </c>
      <c r="H16" s="25" t="s">
        <v>178</v>
      </c>
      <c r="I16" s="25" t="s">
        <v>178</v>
      </c>
      <c r="J16" s="25" t="s">
        <v>179</v>
      </c>
      <c r="K16" s="25" t="s">
        <v>179</v>
      </c>
      <c r="L16" s="25" t="s">
        <v>179</v>
      </c>
      <c r="M16" s="22" t="s">
        <v>179</v>
      </c>
    </row>
    <row r="17" spans="1:13" ht="20.100000000000001" customHeight="1" x14ac:dyDescent="0.25">
      <c r="A17" s="367" t="s">
        <v>221</v>
      </c>
      <c r="B17" s="364" t="s">
        <v>202</v>
      </c>
      <c r="C17" s="23" t="s">
        <v>180</v>
      </c>
      <c r="D17" s="24" t="s">
        <v>178</v>
      </c>
      <c r="E17" s="24" t="s">
        <v>181</v>
      </c>
      <c r="F17" s="24" t="s">
        <v>178</v>
      </c>
      <c r="G17" s="25"/>
      <c r="H17" s="25" t="s">
        <v>178</v>
      </c>
      <c r="I17" s="25" t="s">
        <v>180</v>
      </c>
      <c r="J17" s="25" t="s">
        <v>179</v>
      </c>
      <c r="K17" s="25" t="s">
        <v>179</v>
      </c>
      <c r="L17" s="25" t="s">
        <v>179</v>
      </c>
      <c r="M17" s="22" t="s">
        <v>179</v>
      </c>
    </row>
    <row r="18" spans="1:13" ht="20.100000000000001" customHeight="1" x14ac:dyDescent="0.25">
      <c r="A18" s="367" t="s">
        <v>186</v>
      </c>
      <c r="B18" s="364" t="s">
        <v>199</v>
      </c>
      <c r="C18" s="23" t="s">
        <v>178</v>
      </c>
      <c r="D18" s="24" t="s">
        <v>178</v>
      </c>
      <c r="E18" s="24" t="s">
        <v>178</v>
      </c>
      <c r="F18" s="24" t="s">
        <v>178</v>
      </c>
      <c r="G18" s="25" t="s">
        <v>178</v>
      </c>
      <c r="H18" s="25" t="s">
        <v>178</v>
      </c>
      <c r="I18" s="25" t="s">
        <v>178</v>
      </c>
      <c r="J18" s="27"/>
      <c r="K18" s="25" t="s">
        <v>179</v>
      </c>
      <c r="L18" s="25" t="s">
        <v>179</v>
      </c>
      <c r="M18" s="22" t="s">
        <v>179</v>
      </c>
    </row>
    <row r="19" spans="1:13" ht="20.100000000000001" customHeight="1" x14ac:dyDescent="0.25">
      <c r="A19" s="367" t="s">
        <v>195</v>
      </c>
      <c r="B19" s="364" t="s">
        <v>202</v>
      </c>
      <c r="C19" s="23" t="s">
        <v>180</v>
      </c>
      <c r="D19" s="24" t="s">
        <v>178</v>
      </c>
      <c r="E19" s="24" t="s">
        <v>178</v>
      </c>
      <c r="F19" s="24" t="s">
        <v>178</v>
      </c>
      <c r="G19" s="25"/>
      <c r="H19" s="25" t="s">
        <v>178</v>
      </c>
      <c r="I19" s="25" t="s">
        <v>180</v>
      </c>
      <c r="J19" s="25" t="s">
        <v>179</v>
      </c>
      <c r="K19" s="25" t="s">
        <v>179</v>
      </c>
      <c r="L19" s="25" t="s">
        <v>179</v>
      </c>
      <c r="M19" s="26"/>
    </row>
    <row r="20" spans="1:13" ht="20.100000000000001" customHeight="1" x14ac:dyDescent="0.25">
      <c r="A20" s="367" t="s">
        <v>224</v>
      </c>
      <c r="B20" s="364" t="s">
        <v>204</v>
      </c>
      <c r="C20" s="23" t="s">
        <v>178</v>
      </c>
      <c r="D20" s="24" t="s">
        <v>178</v>
      </c>
      <c r="E20" s="24" t="s">
        <v>181</v>
      </c>
      <c r="F20" s="24" t="s">
        <v>178</v>
      </c>
      <c r="G20" s="25" t="s">
        <v>178</v>
      </c>
      <c r="H20" s="25" t="s">
        <v>178</v>
      </c>
      <c r="I20" s="25" t="s">
        <v>178</v>
      </c>
      <c r="J20" s="27"/>
      <c r="K20" s="25" t="s">
        <v>179</v>
      </c>
      <c r="L20" s="27"/>
      <c r="M20" s="22" t="s">
        <v>179</v>
      </c>
    </row>
    <row r="21" spans="1:13" ht="20.100000000000001" customHeight="1" x14ac:dyDescent="0.25">
      <c r="A21" s="367" t="s">
        <v>225</v>
      </c>
      <c r="B21" s="364" t="s">
        <v>202</v>
      </c>
      <c r="C21" s="23" t="s">
        <v>180</v>
      </c>
      <c r="D21" s="24" t="s">
        <v>178</v>
      </c>
      <c r="E21" s="24" t="s">
        <v>178</v>
      </c>
      <c r="F21" s="24" t="s">
        <v>178</v>
      </c>
      <c r="G21" s="25" t="s">
        <v>178</v>
      </c>
      <c r="H21" s="25" t="s">
        <v>178</v>
      </c>
      <c r="I21" s="25" t="s">
        <v>180</v>
      </c>
      <c r="J21" s="25" t="s">
        <v>179</v>
      </c>
      <c r="K21" s="25" t="s">
        <v>179</v>
      </c>
      <c r="L21" s="25" t="s">
        <v>179</v>
      </c>
      <c r="M21" s="26"/>
    </row>
    <row r="22" spans="1:13" ht="20.100000000000001" customHeight="1" x14ac:dyDescent="0.25">
      <c r="A22" s="367" t="s">
        <v>226</v>
      </c>
      <c r="B22" s="364" t="s">
        <v>205</v>
      </c>
      <c r="C22" s="23" t="s">
        <v>180</v>
      </c>
      <c r="D22" s="24" t="s">
        <v>180</v>
      </c>
      <c r="E22" s="24" t="s">
        <v>180</v>
      </c>
      <c r="F22" s="24" t="s">
        <v>180</v>
      </c>
      <c r="G22" s="25"/>
      <c r="H22" s="25" t="s">
        <v>180</v>
      </c>
      <c r="I22" s="25" t="s">
        <v>180</v>
      </c>
      <c r="J22" s="27"/>
      <c r="K22" s="25" t="s">
        <v>179</v>
      </c>
      <c r="L22" s="27"/>
      <c r="M22" s="26"/>
    </row>
    <row r="23" spans="1:13" ht="20.100000000000001" customHeight="1" x14ac:dyDescent="0.25">
      <c r="A23" s="367" t="s">
        <v>227</v>
      </c>
      <c r="B23" s="364" t="s">
        <v>187</v>
      </c>
      <c r="C23" s="400"/>
      <c r="D23" s="401"/>
      <c r="E23" s="401"/>
      <c r="F23" s="401"/>
      <c r="G23" s="402"/>
      <c r="H23" s="402"/>
      <c r="I23" s="402"/>
      <c r="J23" s="28" t="s">
        <v>179</v>
      </c>
      <c r="K23" s="27"/>
      <c r="L23" s="28" t="s">
        <v>179</v>
      </c>
      <c r="M23" s="29" t="s">
        <v>179</v>
      </c>
    </row>
    <row r="24" spans="1:13" ht="20.100000000000001" customHeight="1" x14ac:dyDescent="0.25">
      <c r="A24" s="367" t="s">
        <v>228</v>
      </c>
      <c r="B24" s="364" t="s">
        <v>204</v>
      </c>
      <c r="C24" s="23" t="s">
        <v>178</v>
      </c>
      <c r="D24" s="24" t="s">
        <v>178</v>
      </c>
      <c r="E24" s="24" t="s">
        <v>178</v>
      </c>
      <c r="F24" s="24" t="s">
        <v>178</v>
      </c>
      <c r="G24" s="25" t="s">
        <v>178</v>
      </c>
      <c r="H24" s="25" t="s">
        <v>178</v>
      </c>
      <c r="I24" s="25" t="s">
        <v>178</v>
      </c>
      <c r="J24" s="27"/>
      <c r="K24" s="25" t="s">
        <v>179</v>
      </c>
      <c r="L24" s="25" t="s">
        <v>179</v>
      </c>
      <c r="M24" s="22" t="s">
        <v>179</v>
      </c>
    </row>
    <row r="25" spans="1:13" ht="20.100000000000001" customHeight="1" x14ac:dyDescent="0.25">
      <c r="A25" s="367" t="s">
        <v>230</v>
      </c>
      <c r="B25" s="364" t="s">
        <v>205</v>
      </c>
      <c r="C25" s="23" t="s">
        <v>178</v>
      </c>
      <c r="D25" s="24" t="s">
        <v>178</v>
      </c>
      <c r="E25" s="24" t="s">
        <v>181</v>
      </c>
      <c r="F25" s="24" t="s">
        <v>181</v>
      </c>
      <c r="G25" s="25" t="s">
        <v>178</v>
      </c>
      <c r="H25" s="25"/>
      <c r="I25" s="25" t="s">
        <v>180</v>
      </c>
      <c r="J25" s="27"/>
      <c r="K25" s="27"/>
      <c r="L25" s="27"/>
      <c r="M25" s="26"/>
    </row>
    <row r="26" spans="1:13" ht="20.100000000000001" customHeight="1" thickBot="1" x14ac:dyDescent="0.3">
      <c r="A26" s="368" t="s">
        <v>231</v>
      </c>
      <c r="B26" s="365" t="s">
        <v>203</v>
      </c>
      <c r="C26" s="31" t="s">
        <v>178</v>
      </c>
      <c r="D26" s="32" t="s">
        <v>178</v>
      </c>
      <c r="E26" s="32" t="s">
        <v>178</v>
      </c>
      <c r="F26" s="32" t="s">
        <v>178</v>
      </c>
      <c r="G26" s="33" t="s">
        <v>178</v>
      </c>
      <c r="H26" s="33" t="s">
        <v>178</v>
      </c>
      <c r="I26" s="33" t="s">
        <v>178</v>
      </c>
      <c r="J26" s="33" t="s">
        <v>179</v>
      </c>
      <c r="K26" s="33" t="s">
        <v>179</v>
      </c>
      <c r="L26" s="33" t="s">
        <v>179</v>
      </c>
      <c r="M26" s="30" t="s">
        <v>179</v>
      </c>
    </row>
    <row r="27" spans="1:13" ht="20.100000000000001" customHeight="1" x14ac:dyDescent="0.25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ht="30.75" customHeight="1" x14ac:dyDescent="0.25">
      <c r="A28" s="610" t="s">
        <v>311</v>
      </c>
      <c r="B28" s="610"/>
      <c r="C28" s="610"/>
      <c r="D28" s="610"/>
      <c r="E28" s="610"/>
      <c r="F28" s="610"/>
      <c r="G28" s="37"/>
      <c r="H28" s="36"/>
      <c r="I28" s="34"/>
      <c r="J28" s="34"/>
      <c r="K28" s="34"/>
      <c r="L28" s="34"/>
      <c r="M28" s="34"/>
    </row>
    <row r="29" spans="1:13" x14ac:dyDescent="0.25">
      <c r="A29" s="34" t="s">
        <v>283</v>
      </c>
      <c r="B29" s="36"/>
      <c r="C29" s="36"/>
      <c r="D29" s="34"/>
      <c r="E29" s="34"/>
      <c r="F29" s="34"/>
      <c r="G29" s="37"/>
      <c r="H29" s="36"/>
      <c r="I29" s="34"/>
      <c r="J29" s="34"/>
      <c r="K29" s="34"/>
      <c r="L29" s="34"/>
      <c r="M29" s="34"/>
    </row>
    <row r="30" spans="1:13" x14ac:dyDescent="0.25">
      <c r="A30" s="34"/>
      <c r="B30" s="36"/>
      <c r="C30" s="36"/>
      <c r="D30" s="34"/>
      <c r="E30" s="34"/>
      <c r="F30" s="34"/>
      <c r="G30" s="37"/>
      <c r="H30" s="36"/>
      <c r="I30" s="34"/>
      <c r="J30" s="34"/>
      <c r="K30" s="34"/>
      <c r="L30" s="34"/>
      <c r="M30" s="34"/>
    </row>
    <row r="31" spans="1:13" x14ac:dyDescent="0.25">
      <c r="B31" s="36"/>
      <c r="C31" s="36"/>
      <c r="D31" s="34"/>
      <c r="E31" s="34"/>
      <c r="F31" s="34"/>
      <c r="G31" s="37"/>
      <c r="H31" s="36"/>
    </row>
    <row r="32" spans="1:13" x14ac:dyDescent="0.25">
      <c r="B32" s="36"/>
      <c r="C32" s="36"/>
      <c r="D32" s="34"/>
      <c r="E32" s="34"/>
      <c r="F32" s="34"/>
      <c r="G32" s="37"/>
      <c r="H32" s="36"/>
    </row>
    <row r="33" spans="2:8" x14ac:dyDescent="0.25">
      <c r="B33" s="34"/>
      <c r="C33" s="35"/>
      <c r="D33" s="34"/>
      <c r="E33" s="34"/>
      <c r="F33" s="34"/>
      <c r="G33" s="37"/>
      <c r="H33" s="36"/>
    </row>
    <row r="34" spans="2:8" x14ac:dyDescent="0.25">
      <c r="B34" s="34"/>
      <c r="C34" s="36"/>
      <c r="D34" s="34"/>
      <c r="E34" s="34"/>
      <c r="F34" s="34"/>
      <c r="G34" s="37"/>
      <c r="H34" s="36"/>
    </row>
    <row r="35" spans="2:8" x14ac:dyDescent="0.25">
      <c r="B35" s="34"/>
      <c r="C35" s="36"/>
      <c r="D35" s="34"/>
      <c r="E35" s="34"/>
      <c r="F35" s="34"/>
      <c r="G35" s="37"/>
      <c r="H35" s="36"/>
    </row>
    <row r="36" spans="2:8" x14ac:dyDescent="0.25">
      <c r="B36" s="34"/>
      <c r="C36" s="36"/>
      <c r="D36" s="34"/>
      <c r="E36" s="34"/>
      <c r="F36" s="34"/>
      <c r="G36" s="37"/>
      <c r="H36" s="36"/>
    </row>
    <row r="37" spans="2:8" x14ac:dyDescent="0.25">
      <c r="B37" s="34"/>
      <c r="C37" s="36"/>
      <c r="D37" s="34"/>
      <c r="E37" s="34"/>
      <c r="F37" s="34"/>
      <c r="G37" s="37"/>
      <c r="H37" s="36"/>
    </row>
    <row r="38" spans="2:8" x14ac:dyDescent="0.25">
      <c r="B38" s="34"/>
      <c r="C38" s="36"/>
      <c r="D38" s="34"/>
      <c r="E38" s="34"/>
      <c r="F38" s="34"/>
      <c r="G38" s="37"/>
      <c r="H38" s="36"/>
    </row>
    <row r="39" spans="2:8" x14ac:dyDescent="0.25">
      <c r="B39" s="34"/>
      <c r="C39" s="36"/>
      <c r="D39" s="34"/>
      <c r="E39" s="34"/>
      <c r="F39" s="34"/>
      <c r="G39" s="34"/>
      <c r="H39" s="36"/>
    </row>
    <row r="40" spans="2:8" x14ac:dyDescent="0.25">
      <c r="B40" s="34"/>
      <c r="C40" s="34"/>
      <c r="D40" s="34"/>
      <c r="E40" s="34"/>
      <c r="F40" s="34"/>
      <c r="G40" s="34"/>
      <c r="H40" s="36"/>
    </row>
    <row r="41" spans="2:8" x14ac:dyDescent="0.25">
      <c r="B41" s="34"/>
      <c r="C41" s="34"/>
      <c r="D41" s="34"/>
      <c r="E41" s="34"/>
      <c r="F41" s="34"/>
      <c r="G41" s="34"/>
      <c r="H41" s="35"/>
    </row>
    <row r="42" spans="2:8" x14ac:dyDescent="0.25">
      <c r="B42" s="34"/>
      <c r="C42" s="34"/>
      <c r="D42" s="34"/>
      <c r="E42" s="34"/>
      <c r="F42" s="34"/>
      <c r="G42" s="34"/>
      <c r="H42" s="37"/>
    </row>
    <row r="43" spans="2:8" x14ac:dyDescent="0.25">
      <c r="B43" s="34"/>
      <c r="C43" s="34"/>
      <c r="D43" s="34"/>
      <c r="E43" s="34"/>
      <c r="F43" s="34"/>
      <c r="G43" s="34"/>
      <c r="H43" s="37"/>
    </row>
    <row r="44" spans="2:8" x14ac:dyDescent="0.25">
      <c r="B44" s="34"/>
      <c r="C44" s="34"/>
      <c r="D44" s="34"/>
      <c r="E44" s="34"/>
      <c r="F44" s="34"/>
      <c r="G44" s="34"/>
      <c r="H44" s="37"/>
    </row>
    <row r="45" spans="2:8" x14ac:dyDescent="0.25">
      <c r="B45" s="34"/>
      <c r="C45" s="34"/>
      <c r="D45" s="34"/>
      <c r="E45" s="34"/>
      <c r="F45" s="34"/>
      <c r="G45" s="34"/>
      <c r="H45" s="37"/>
    </row>
    <row r="46" spans="2:8" x14ac:dyDescent="0.25">
      <c r="B46" s="34"/>
      <c r="C46" s="34"/>
      <c r="D46" s="34"/>
      <c r="E46" s="34"/>
      <c r="F46" s="34"/>
      <c r="G46" s="34"/>
      <c r="H46" s="37"/>
    </row>
    <row r="47" spans="2:8" x14ac:dyDescent="0.25">
      <c r="H47" s="37"/>
    </row>
    <row r="48" spans="2:8" x14ac:dyDescent="0.25">
      <c r="H48" s="37"/>
    </row>
    <row r="49" spans="8:8" x14ac:dyDescent="0.25">
      <c r="H49" s="37"/>
    </row>
    <row r="50" spans="8:8" x14ac:dyDescent="0.25">
      <c r="H50" s="37"/>
    </row>
    <row r="51" spans="8:8" x14ac:dyDescent="0.25">
      <c r="H51" s="37"/>
    </row>
    <row r="52" spans="8:8" x14ac:dyDescent="0.25">
      <c r="H52" s="37"/>
    </row>
    <row r="53" spans="8:8" x14ac:dyDescent="0.25">
      <c r="H53" s="37"/>
    </row>
    <row r="54" spans="8:8" x14ac:dyDescent="0.25">
      <c r="H54" s="37"/>
    </row>
    <row r="55" spans="8:8" x14ac:dyDescent="0.25">
      <c r="H55" s="37"/>
    </row>
  </sheetData>
  <mergeCells count="13">
    <mergeCell ref="A28:F28"/>
    <mergeCell ref="C3:M3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11" type="noConversion"/>
  <hyperlinks>
    <hyperlink ref="A9" r:id="rId1"/>
    <hyperlink ref="A10" r:id="rId2"/>
    <hyperlink ref="A11" r:id="rId3"/>
    <hyperlink ref="A13" r:id="rId4"/>
    <hyperlink ref="A14" r:id="rId5"/>
    <hyperlink ref="A15" r:id="rId6"/>
    <hyperlink ref="A16" r:id="rId7"/>
    <hyperlink ref="A17" r:id="rId8"/>
    <hyperlink ref="A18" r:id="rId9"/>
    <hyperlink ref="A19" r:id="rId10"/>
    <hyperlink ref="A20" r:id="rId11"/>
    <hyperlink ref="A21" r:id="rId12"/>
    <hyperlink ref="A22" r:id="rId13"/>
    <hyperlink ref="A24" r:id="rId14"/>
    <hyperlink ref="A25" r:id="rId15"/>
    <hyperlink ref="A26" r:id="rId16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7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A57" workbookViewId="0">
      <selection activeCell="B7" sqref="B7:J76"/>
    </sheetView>
  </sheetViews>
  <sheetFormatPr defaultRowHeight="15" x14ac:dyDescent="0.25"/>
  <cols>
    <col min="1" max="1" width="22.85546875" customWidth="1"/>
    <col min="2" max="2" width="63.42578125" customWidth="1"/>
    <col min="3" max="3" width="16.140625" customWidth="1"/>
    <col min="4" max="4" width="14.85546875" customWidth="1"/>
    <col min="5" max="5" width="12.85546875" customWidth="1"/>
    <col min="6" max="6" width="15.28515625" customWidth="1"/>
  </cols>
  <sheetData>
    <row r="1" spans="1:14" ht="15.75" thickBot="1" x14ac:dyDescent="0.3"/>
    <row r="2" spans="1:14" ht="15" customHeight="1" x14ac:dyDescent="0.25">
      <c r="A2" s="620"/>
      <c r="B2" s="623" t="s">
        <v>288</v>
      </c>
      <c r="C2" s="624"/>
      <c r="D2" s="624"/>
      <c r="E2" s="624"/>
      <c r="F2" s="624"/>
      <c r="G2" s="624"/>
      <c r="H2" s="624"/>
      <c r="I2" s="624"/>
      <c r="J2" s="625"/>
      <c r="K2" s="420"/>
      <c r="L2" s="420"/>
      <c r="M2" s="420"/>
      <c r="N2" s="420"/>
    </row>
    <row r="3" spans="1:14" ht="15" customHeight="1" x14ac:dyDescent="0.25">
      <c r="A3" s="621"/>
      <c r="B3" s="626"/>
      <c r="C3" s="627"/>
      <c r="D3" s="627"/>
      <c r="E3" s="627"/>
      <c r="F3" s="627"/>
      <c r="G3" s="627"/>
      <c r="H3" s="627"/>
      <c r="I3" s="627"/>
      <c r="J3" s="628"/>
    </row>
    <row r="4" spans="1:14" ht="15" customHeight="1" x14ac:dyDescent="0.25">
      <c r="A4" s="621"/>
      <c r="B4" s="626"/>
      <c r="C4" s="627"/>
      <c r="D4" s="627"/>
      <c r="E4" s="627"/>
      <c r="F4" s="627"/>
      <c r="G4" s="627"/>
      <c r="H4" s="627"/>
      <c r="I4" s="627"/>
      <c r="J4" s="628"/>
    </row>
    <row r="5" spans="1:14" ht="15" customHeight="1" x14ac:dyDescent="0.25">
      <c r="A5" s="621"/>
      <c r="B5" s="626"/>
      <c r="C5" s="627"/>
      <c r="D5" s="627"/>
      <c r="E5" s="627"/>
      <c r="F5" s="627"/>
      <c r="G5" s="627"/>
      <c r="H5" s="627"/>
      <c r="I5" s="627"/>
      <c r="J5" s="628"/>
    </row>
    <row r="6" spans="1:14" ht="15.75" customHeight="1" thickBot="1" x14ac:dyDescent="0.3">
      <c r="A6" s="622"/>
      <c r="B6" s="629"/>
      <c r="C6" s="630"/>
      <c r="D6" s="630"/>
      <c r="E6" s="630"/>
      <c r="F6" s="630"/>
      <c r="G6" s="630"/>
      <c r="H6" s="630"/>
      <c r="I6" s="630"/>
      <c r="J6" s="631"/>
    </row>
    <row r="7" spans="1:14" ht="15" customHeight="1" thickBot="1" x14ac:dyDescent="0.3">
      <c r="B7" s="423" t="s">
        <v>289</v>
      </c>
      <c r="C7" s="522" t="s">
        <v>300</v>
      </c>
      <c r="D7" s="523"/>
      <c r="E7" s="523"/>
      <c r="F7" s="523"/>
      <c r="G7" s="523"/>
      <c r="H7" s="523"/>
      <c r="I7" s="523"/>
      <c r="J7" s="524"/>
      <c r="K7" s="421"/>
    </row>
    <row r="8" spans="1:14" ht="15" customHeight="1" x14ac:dyDescent="0.25">
      <c r="B8" s="422" t="s">
        <v>290</v>
      </c>
      <c r="C8" s="525"/>
      <c r="D8" s="526"/>
      <c r="E8" s="526"/>
      <c r="F8" s="526"/>
      <c r="G8" s="526"/>
      <c r="H8" s="526"/>
      <c r="I8" s="526"/>
      <c r="J8" s="527"/>
      <c r="K8" s="421"/>
    </row>
    <row r="9" spans="1:14" x14ac:dyDescent="0.25">
      <c r="B9" s="420"/>
      <c r="C9" s="525"/>
      <c r="D9" s="526"/>
      <c r="E9" s="526"/>
      <c r="F9" s="526"/>
      <c r="G9" s="526"/>
      <c r="H9" s="526"/>
      <c r="I9" s="526"/>
      <c r="J9" s="527"/>
      <c r="K9" s="421"/>
    </row>
    <row r="10" spans="1:14" x14ac:dyDescent="0.25">
      <c r="B10" s="420"/>
      <c r="C10" s="525"/>
      <c r="D10" s="526"/>
      <c r="E10" s="526"/>
      <c r="F10" s="526"/>
      <c r="G10" s="526"/>
      <c r="H10" s="526"/>
      <c r="I10" s="526"/>
      <c r="J10" s="527"/>
      <c r="K10" s="421"/>
    </row>
    <row r="11" spans="1:14" x14ac:dyDescent="0.25">
      <c r="B11" s="420"/>
      <c r="C11" s="525"/>
      <c r="D11" s="526"/>
      <c r="E11" s="526"/>
      <c r="F11" s="526"/>
      <c r="G11" s="526"/>
      <c r="H11" s="526"/>
      <c r="I11" s="526"/>
      <c r="J11" s="527"/>
      <c r="K11" s="421"/>
    </row>
    <row r="12" spans="1:14" x14ac:dyDescent="0.25">
      <c r="B12" s="420"/>
      <c r="C12" s="525"/>
      <c r="D12" s="526"/>
      <c r="E12" s="526"/>
      <c r="F12" s="526"/>
      <c r="G12" s="526"/>
      <c r="H12" s="526"/>
      <c r="I12" s="526"/>
      <c r="J12" s="527"/>
      <c r="K12" s="421"/>
    </row>
    <row r="13" spans="1:14" x14ac:dyDescent="0.25">
      <c r="B13" s="420"/>
      <c r="C13" s="525"/>
      <c r="D13" s="526"/>
      <c r="E13" s="526"/>
      <c r="F13" s="526"/>
      <c r="G13" s="526"/>
      <c r="H13" s="526"/>
      <c r="I13" s="526"/>
      <c r="J13" s="527"/>
      <c r="K13" s="421"/>
    </row>
    <row r="14" spans="1:14" x14ac:dyDescent="0.25">
      <c r="B14" s="420"/>
      <c r="C14" s="525"/>
      <c r="D14" s="526"/>
      <c r="E14" s="526"/>
      <c r="F14" s="526"/>
      <c r="G14" s="526"/>
      <c r="H14" s="526"/>
      <c r="I14" s="526"/>
      <c r="J14" s="527"/>
      <c r="K14" s="421"/>
    </row>
    <row r="15" spans="1:14" x14ac:dyDescent="0.25">
      <c r="B15" s="420"/>
      <c r="C15" s="525"/>
      <c r="D15" s="526"/>
      <c r="E15" s="526"/>
      <c r="F15" s="526"/>
      <c r="G15" s="526"/>
      <c r="H15" s="526"/>
      <c r="I15" s="526"/>
      <c r="J15" s="527"/>
      <c r="K15" s="421"/>
    </row>
    <row r="16" spans="1:14" x14ac:dyDescent="0.25">
      <c r="B16" s="420"/>
      <c r="C16" s="525"/>
      <c r="D16" s="526"/>
      <c r="E16" s="526"/>
      <c r="F16" s="526"/>
      <c r="G16" s="526"/>
      <c r="H16" s="526"/>
      <c r="I16" s="526"/>
      <c r="J16" s="527"/>
      <c r="K16" s="421"/>
    </row>
    <row r="17" spans="2:12" x14ac:dyDescent="0.25">
      <c r="B17" s="420"/>
      <c r="C17" s="525"/>
      <c r="D17" s="526"/>
      <c r="E17" s="526"/>
      <c r="F17" s="526"/>
      <c r="G17" s="526"/>
      <c r="H17" s="526"/>
      <c r="I17" s="526"/>
      <c r="J17" s="527"/>
      <c r="K17" s="421"/>
    </row>
    <row r="18" spans="2:12" x14ac:dyDescent="0.25">
      <c r="B18" s="420"/>
      <c r="C18" s="525"/>
      <c r="D18" s="526"/>
      <c r="E18" s="526"/>
      <c r="F18" s="526"/>
      <c r="G18" s="526"/>
      <c r="H18" s="526"/>
      <c r="I18" s="526"/>
      <c r="J18" s="527"/>
      <c r="K18" s="421"/>
    </row>
    <row r="19" spans="2:12" x14ac:dyDescent="0.25">
      <c r="B19" s="420"/>
      <c r="C19" s="525"/>
      <c r="D19" s="526"/>
      <c r="E19" s="526"/>
      <c r="F19" s="526"/>
      <c r="G19" s="526"/>
      <c r="H19" s="526"/>
      <c r="I19" s="526"/>
      <c r="J19" s="527"/>
      <c r="K19" s="421"/>
    </row>
    <row r="20" spans="2:12" x14ac:dyDescent="0.25">
      <c r="B20" s="420"/>
      <c r="C20" s="525"/>
      <c r="D20" s="526"/>
      <c r="E20" s="526"/>
      <c r="F20" s="526"/>
      <c r="G20" s="526"/>
      <c r="H20" s="526"/>
      <c r="I20" s="526"/>
      <c r="J20" s="527"/>
      <c r="K20" s="421"/>
    </row>
    <row r="21" spans="2:12" x14ac:dyDescent="0.25">
      <c r="B21" s="420"/>
      <c r="C21" s="525"/>
      <c r="D21" s="526"/>
      <c r="E21" s="526"/>
      <c r="F21" s="526"/>
      <c r="G21" s="526"/>
      <c r="H21" s="526"/>
      <c r="I21" s="526"/>
      <c r="J21" s="527"/>
      <c r="K21" s="421"/>
    </row>
    <row r="22" spans="2:12" ht="15.75" thickBot="1" x14ac:dyDescent="0.3">
      <c r="B22" s="420"/>
      <c r="C22" s="528"/>
      <c r="D22" s="529"/>
      <c r="E22" s="529"/>
      <c r="F22" s="529"/>
      <c r="G22" s="529"/>
      <c r="H22" s="529"/>
      <c r="I22" s="529"/>
      <c r="J22" s="530"/>
      <c r="K22" s="421"/>
    </row>
    <row r="23" spans="2:12" ht="15.75" thickBot="1" x14ac:dyDescent="0.3">
      <c r="B23" s="420"/>
    </row>
    <row r="24" spans="2:12" ht="15" customHeight="1" thickBot="1" x14ac:dyDescent="0.3">
      <c r="B24" s="424" t="s">
        <v>291</v>
      </c>
      <c r="C24" s="531" t="s">
        <v>301</v>
      </c>
      <c r="D24" s="532"/>
      <c r="E24" s="532"/>
      <c r="F24" s="532"/>
      <c r="G24" s="532"/>
      <c r="H24" s="532"/>
      <c r="I24" s="532"/>
      <c r="J24" s="533"/>
    </row>
    <row r="25" spans="2:12" x14ac:dyDescent="0.25">
      <c r="C25" s="534"/>
      <c r="D25" s="535"/>
      <c r="E25" s="535"/>
      <c r="F25" s="535"/>
      <c r="G25" s="535"/>
      <c r="H25" s="535"/>
      <c r="I25" s="535"/>
      <c r="J25" s="536"/>
    </row>
    <row r="26" spans="2:12" ht="15.75" thickBot="1" x14ac:dyDescent="0.3">
      <c r="C26" s="537"/>
      <c r="D26" s="538"/>
      <c r="E26" s="538"/>
      <c r="F26" s="538"/>
      <c r="G26" s="538"/>
      <c r="H26" s="538"/>
      <c r="I26" s="538"/>
      <c r="J26" s="539"/>
    </row>
    <row r="27" spans="2:12" ht="15.75" thickBot="1" x14ac:dyDescent="0.3">
      <c r="C27" s="422"/>
      <c r="D27" s="422"/>
      <c r="E27" s="422"/>
      <c r="F27" s="422"/>
      <c r="G27" s="422"/>
      <c r="H27" s="422"/>
      <c r="I27" s="422"/>
      <c r="J27" s="422"/>
    </row>
    <row r="28" spans="2:12" ht="15" customHeight="1" thickBot="1" x14ac:dyDescent="0.3">
      <c r="B28" s="425" t="s">
        <v>292</v>
      </c>
      <c r="C28" s="540" t="s">
        <v>302</v>
      </c>
      <c r="D28" s="541"/>
      <c r="E28" s="541"/>
      <c r="F28" s="541"/>
      <c r="G28" s="541"/>
      <c r="H28" s="541"/>
      <c r="I28" s="541"/>
      <c r="J28" s="542"/>
    </row>
    <row r="29" spans="2:12" x14ac:dyDescent="0.25">
      <c r="C29" s="543"/>
      <c r="D29" s="544"/>
      <c r="E29" s="544"/>
      <c r="F29" s="544"/>
      <c r="G29" s="544"/>
      <c r="H29" s="544"/>
      <c r="I29" s="544"/>
      <c r="J29" s="545"/>
    </row>
    <row r="30" spans="2:12" x14ac:dyDescent="0.25">
      <c r="C30" s="543"/>
      <c r="D30" s="544"/>
      <c r="E30" s="544"/>
      <c r="F30" s="544"/>
      <c r="G30" s="544"/>
      <c r="H30" s="544"/>
      <c r="I30" s="544"/>
      <c r="J30" s="545"/>
    </row>
    <row r="31" spans="2:12" x14ac:dyDescent="0.25">
      <c r="C31" s="543"/>
      <c r="D31" s="544"/>
      <c r="E31" s="544"/>
      <c r="F31" s="544"/>
      <c r="G31" s="544"/>
      <c r="H31" s="544"/>
      <c r="I31" s="544"/>
      <c r="J31" s="545"/>
    </row>
    <row r="32" spans="2:12" ht="15" customHeight="1" x14ac:dyDescent="0.25">
      <c r="C32" s="543"/>
      <c r="D32" s="544"/>
      <c r="E32" s="544"/>
      <c r="F32" s="544"/>
      <c r="G32" s="544"/>
      <c r="H32" s="544"/>
      <c r="I32" s="544"/>
      <c r="J32" s="545"/>
      <c r="K32" s="420"/>
      <c r="L32" s="420"/>
    </row>
    <row r="33" spans="2:12" x14ac:dyDescent="0.25">
      <c r="C33" s="543"/>
      <c r="D33" s="544"/>
      <c r="E33" s="544"/>
      <c r="F33" s="544"/>
      <c r="G33" s="544"/>
      <c r="H33" s="544"/>
      <c r="I33" s="544"/>
      <c r="J33" s="545"/>
      <c r="K33" s="420"/>
      <c r="L33" s="420"/>
    </row>
    <row r="34" spans="2:12" x14ac:dyDescent="0.25">
      <c r="C34" s="543"/>
      <c r="D34" s="544"/>
      <c r="E34" s="544"/>
      <c r="F34" s="544"/>
      <c r="G34" s="544"/>
      <c r="H34" s="544"/>
      <c r="I34" s="544"/>
      <c r="J34" s="545"/>
      <c r="K34" s="420"/>
      <c r="L34" s="420"/>
    </row>
    <row r="35" spans="2:12" x14ac:dyDescent="0.25">
      <c r="C35" s="543"/>
      <c r="D35" s="544"/>
      <c r="E35" s="544"/>
      <c r="F35" s="544"/>
      <c r="G35" s="544"/>
      <c r="H35" s="544"/>
      <c r="I35" s="544"/>
      <c r="J35" s="545"/>
      <c r="K35" s="420"/>
      <c r="L35" s="420"/>
    </row>
    <row r="36" spans="2:12" x14ac:dyDescent="0.25">
      <c r="C36" s="543"/>
      <c r="D36" s="544"/>
      <c r="E36" s="544"/>
      <c r="F36" s="544"/>
      <c r="G36" s="544"/>
      <c r="H36" s="544"/>
      <c r="I36" s="544"/>
      <c r="J36" s="545"/>
      <c r="K36" s="420"/>
      <c r="L36" s="420"/>
    </row>
    <row r="37" spans="2:12" x14ac:dyDescent="0.25">
      <c r="C37" s="543"/>
      <c r="D37" s="544"/>
      <c r="E37" s="544"/>
      <c r="F37" s="544"/>
      <c r="G37" s="544"/>
      <c r="H37" s="544"/>
      <c r="I37" s="544"/>
      <c r="J37" s="545"/>
      <c r="K37" s="420"/>
      <c r="L37" s="420"/>
    </row>
    <row r="38" spans="2:12" x14ac:dyDescent="0.25">
      <c r="C38" s="543"/>
      <c r="D38" s="544"/>
      <c r="E38" s="544"/>
      <c r="F38" s="544"/>
      <c r="G38" s="544"/>
      <c r="H38" s="544"/>
      <c r="I38" s="544"/>
      <c r="J38" s="545"/>
      <c r="K38" s="420"/>
      <c r="L38" s="420"/>
    </row>
    <row r="39" spans="2:12" x14ac:dyDescent="0.25">
      <c r="C39" s="543"/>
      <c r="D39" s="544"/>
      <c r="E39" s="544"/>
      <c r="F39" s="544"/>
      <c r="G39" s="544"/>
      <c r="H39" s="544"/>
      <c r="I39" s="544"/>
      <c r="J39" s="545"/>
      <c r="K39" s="420"/>
      <c r="L39" s="420"/>
    </row>
    <row r="40" spans="2:12" x14ac:dyDescent="0.25">
      <c r="C40" s="543"/>
      <c r="D40" s="544"/>
      <c r="E40" s="544"/>
      <c r="F40" s="544"/>
      <c r="G40" s="544"/>
      <c r="H40" s="544"/>
      <c r="I40" s="544"/>
      <c r="J40" s="545"/>
      <c r="K40" s="420"/>
      <c r="L40" s="420"/>
    </row>
    <row r="41" spans="2:12" x14ac:dyDescent="0.25">
      <c r="C41" s="543"/>
      <c r="D41" s="544"/>
      <c r="E41" s="544"/>
      <c r="F41" s="544"/>
      <c r="G41" s="544"/>
      <c r="H41" s="544"/>
      <c r="I41" s="544"/>
      <c r="J41" s="545"/>
      <c r="K41" s="420"/>
      <c r="L41" s="420"/>
    </row>
    <row r="42" spans="2:12" x14ac:dyDescent="0.25">
      <c r="C42" s="543"/>
      <c r="D42" s="544"/>
      <c r="E42" s="544"/>
      <c r="F42" s="544"/>
      <c r="G42" s="544"/>
      <c r="H42" s="544"/>
      <c r="I42" s="544"/>
      <c r="J42" s="545"/>
      <c r="K42" s="420"/>
      <c r="L42" s="420"/>
    </row>
    <row r="43" spans="2:12" x14ac:dyDescent="0.25">
      <c r="C43" s="543"/>
      <c r="D43" s="544"/>
      <c r="E43" s="544"/>
      <c r="F43" s="544"/>
      <c r="G43" s="544"/>
      <c r="H43" s="544"/>
      <c r="I43" s="544"/>
      <c r="J43" s="545"/>
      <c r="K43" s="420"/>
      <c r="L43" s="420"/>
    </row>
    <row r="44" spans="2:12" x14ac:dyDescent="0.25">
      <c r="C44" s="543"/>
      <c r="D44" s="544"/>
      <c r="E44" s="544"/>
      <c r="F44" s="544"/>
      <c r="G44" s="544"/>
      <c r="H44" s="544"/>
      <c r="I44" s="544"/>
      <c r="J44" s="545"/>
      <c r="K44" s="420"/>
      <c r="L44" s="420"/>
    </row>
    <row r="45" spans="2:12" ht="15.75" thickBot="1" x14ac:dyDescent="0.3">
      <c r="C45" s="546"/>
      <c r="D45" s="547"/>
      <c r="E45" s="547"/>
      <c r="F45" s="547"/>
      <c r="G45" s="547"/>
      <c r="H45" s="547"/>
      <c r="I45" s="547"/>
      <c r="J45" s="548"/>
      <c r="K45" s="420"/>
      <c r="L45" s="420"/>
    </row>
    <row r="46" spans="2:12" ht="15.75" thickBot="1" x14ac:dyDescent="0.3">
      <c r="C46" s="422"/>
      <c r="D46" s="422"/>
      <c r="E46" s="422"/>
      <c r="F46" s="422"/>
      <c r="G46" s="422"/>
      <c r="H46" s="422"/>
      <c r="I46" s="422"/>
      <c r="J46" s="422"/>
      <c r="K46" s="420"/>
      <c r="L46" s="420"/>
    </row>
    <row r="47" spans="2:12" ht="15.75" customHeight="1" thickBot="1" x14ac:dyDescent="0.3">
      <c r="B47" s="426" t="s">
        <v>293</v>
      </c>
      <c r="C47" s="489" t="s">
        <v>303</v>
      </c>
      <c r="D47" s="490"/>
      <c r="E47" s="490"/>
      <c r="F47" s="490"/>
      <c r="G47" s="490"/>
      <c r="H47" s="490"/>
      <c r="I47" s="490"/>
      <c r="J47" s="491"/>
      <c r="K47" s="420"/>
      <c r="L47" s="420"/>
    </row>
    <row r="48" spans="2:12" x14ac:dyDescent="0.25">
      <c r="C48" s="492"/>
      <c r="D48" s="493"/>
      <c r="E48" s="493"/>
      <c r="F48" s="493"/>
      <c r="G48" s="493"/>
      <c r="H48" s="493"/>
      <c r="I48" s="493"/>
      <c r="J48" s="494"/>
      <c r="K48" s="420"/>
      <c r="L48" s="420"/>
    </row>
    <row r="49" spans="2:12" ht="15.75" thickBot="1" x14ac:dyDescent="0.3">
      <c r="C49" s="495"/>
      <c r="D49" s="496"/>
      <c r="E49" s="496"/>
      <c r="F49" s="496"/>
      <c r="G49" s="496"/>
      <c r="H49" s="496"/>
      <c r="I49" s="496"/>
      <c r="J49" s="497"/>
      <c r="K49" s="420"/>
      <c r="L49" s="420"/>
    </row>
    <row r="50" spans="2:12" ht="15.75" thickBot="1" x14ac:dyDescent="0.3">
      <c r="K50" s="420"/>
      <c r="L50" s="420"/>
    </row>
    <row r="51" spans="2:12" ht="15.75" customHeight="1" thickBot="1" x14ac:dyDescent="0.3">
      <c r="B51" s="427" t="s">
        <v>294</v>
      </c>
      <c r="C51" s="498" t="s">
        <v>304</v>
      </c>
      <c r="D51" s="499"/>
      <c r="E51" s="499"/>
      <c r="F51" s="499"/>
      <c r="G51" s="499"/>
      <c r="H51" s="499"/>
      <c r="I51" s="499"/>
      <c r="J51" s="500"/>
    </row>
    <row r="52" spans="2:12" ht="15.75" thickBot="1" x14ac:dyDescent="0.3">
      <c r="C52" s="501"/>
      <c r="D52" s="502"/>
      <c r="E52" s="502"/>
      <c r="F52" s="502"/>
      <c r="G52" s="502"/>
      <c r="H52" s="502"/>
      <c r="I52" s="502"/>
      <c r="J52" s="503"/>
    </row>
    <row r="53" spans="2:12" ht="15.75" thickBot="1" x14ac:dyDescent="0.3">
      <c r="C53" s="420"/>
      <c r="D53" s="420"/>
      <c r="E53" s="420"/>
      <c r="F53" s="420"/>
      <c r="G53" s="420"/>
      <c r="H53" s="420"/>
    </row>
    <row r="54" spans="2:12" ht="15" customHeight="1" thickBot="1" x14ac:dyDescent="0.3">
      <c r="B54" s="428" t="s">
        <v>295</v>
      </c>
      <c r="C54" s="504" t="s">
        <v>305</v>
      </c>
      <c r="D54" s="505"/>
      <c r="E54" s="505"/>
      <c r="F54" s="505"/>
      <c r="G54" s="505"/>
      <c r="H54" s="505"/>
      <c r="I54" s="505"/>
      <c r="J54" s="506"/>
    </row>
    <row r="55" spans="2:12" x14ac:dyDescent="0.25">
      <c r="C55" s="507"/>
      <c r="D55" s="508"/>
      <c r="E55" s="508"/>
      <c r="F55" s="508"/>
      <c r="G55" s="508"/>
      <c r="H55" s="508"/>
      <c r="I55" s="508"/>
      <c r="J55" s="509"/>
    </row>
    <row r="56" spans="2:12" ht="15.75" thickBot="1" x14ac:dyDescent="0.3">
      <c r="C56" s="510"/>
      <c r="D56" s="511"/>
      <c r="E56" s="511"/>
      <c r="F56" s="511"/>
      <c r="G56" s="511"/>
      <c r="H56" s="511"/>
      <c r="I56" s="511"/>
      <c r="J56" s="512"/>
    </row>
    <row r="57" spans="2:12" ht="15.75" thickBot="1" x14ac:dyDescent="0.3"/>
    <row r="58" spans="2:12" ht="15.75" customHeight="1" thickBot="1" x14ac:dyDescent="0.3">
      <c r="B58" s="429" t="s">
        <v>296</v>
      </c>
      <c r="C58" s="513" t="s">
        <v>297</v>
      </c>
      <c r="D58" s="514"/>
      <c r="E58" s="514"/>
      <c r="F58" s="514"/>
      <c r="G58" s="514"/>
      <c r="H58" s="514"/>
      <c r="I58" s="514"/>
      <c r="J58" s="515"/>
    </row>
    <row r="59" spans="2:12" x14ac:dyDescent="0.25">
      <c r="C59" s="516"/>
      <c r="D59" s="517"/>
      <c r="E59" s="517"/>
      <c r="F59" s="517"/>
      <c r="G59" s="517"/>
      <c r="H59" s="517"/>
      <c r="I59" s="517"/>
      <c r="J59" s="518"/>
    </row>
    <row r="60" spans="2:12" ht="15.75" thickBot="1" x14ac:dyDescent="0.3">
      <c r="C60" s="519"/>
      <c r="D60" s="520"/>
      <c r="E60" s="520"/>
      <c r="F60" s="520"/>
      <c r="G60" s="520"/>
      <c r="H60" s="520"/>
      <c r="I60" s="520"/>
      <c r="J60" s="521"/>
    </row>
    <row r="61" spans="2:12" ht="15.75" thickBot="1" x14ac:dyDescent="0.3"/>
    <row r="62" spans="2:12" ht="15.75" customHeight="1" thickBot="1" x14ac:dyDescent="0.3">
      <c r="B62" s="430" t="s">
        <v>298</v>
      </c>
      <c r="C62" s="462" t="s">
        <v>307</v>
      </c>
      <c r="D62" s="463"/>
      <c r="E62" s="463"/>
      <c r="F62" s="463"/>
      <c r="G62" s="463"/>
      <c r="H62" s="463"/>
      <c r="I62" s="463"/>
      <c r="J62" s="464"/>
    </row>
    <row r="63" spans="2:12" x14ac:dyDescent="0.25">
      <c r="C63" s="465"/>
      <c r="D63" s="466"/>
      <c r="E63" s="466"/>
      <c r="F63" s="466"/>
      <c r="G63" s="466"/>
      <c r="H63" s="466"/>
      <c r="I63" s="466"/>
      <c r="J63" s="467"/>
    </row>
    <row r="64" spans="2:12" x14ac:dyDescent="0.25">
      <c r="C64" s="465"/>
      <c r="D64" s="466"/>
      <c r="E64" s="466"/>
      <c r="F64" s="466"/>
      <c r="G64" s="466"/>
      <c r="H64" s="466"/>
      <c r="I64" s="466"/>
      <c r="J64" s="467"/>
    </row>
    <row r="65" spans="2:10" ht="15" customHeight="1" x14ac:dyDescent="0.25">
      <c r="C65" s="465"/>
      <c r="D65" s="466"/>
      <c r="E65" s="466"/>
      <c r="F65" s="466"/>
      <c r="G65" s="466"/>
      <c r="H65" s="466"/>
      <c r="I65" s="466"/>
      <c r="J65" s="467"/>
    </row>
    <row r="66" spans="2:10" ht="15.75" thickBot="1" x14ac:dyDescent="0.3">
      <c r="C66" s="468"/>
      <c r="D66" s="469"/>
      <c r="E66" s="469"/>
      <c r="F66" s="469"/>
      <c r="G66" s="469"/>
      <c r="H66" s="469"/>
      <c r="I66" s="469"/>
      <c r="J66" s="470"/>
    </row>
    <row r="67" spans="2:10" ht="15.75" thickBot="1" x14ac:dyDescent="0.3"/>
    <row r="68" spans="2:10" ht="15.75" customHeight="1" thickBot="1" x14ac:dyDescent="0.3">
      <c r="B68" s="431" t="s">
        <v>299</v>
      </c>
      <c r="C68" s="444" t="s">
        <v>306</v>
      </c>
      <c r="D68" s="445"/>
      <c r="E68" s="445"/>
      <c r="F68" s="445"/>
      <c r="G68" s="445"/>
      <c r="H68" s="445"/>
      <c r="I68" s="445"/>
      <c r="J68" s="446"/>
    </row>
    <row r="69" spans="2:10" x14ac:dyDescent="0.25">
      <c r="C69" s="447"/>
      <c r="D69" s="448"/>
      <c r="E69" s="448"/>
      <c r="F69" s="448"/>
      <c r="G69" s="448"/>
      <c r="H69" s="448"/>
      <c r="I69" s="448"/>
      <c r="J69" s="449"/>
    </row>
    <row r="70" spans="2:10" x14ac:dyDescent="0.25">
      <c r="C70" s="447"/>
      <c r="D70" s="448"/>
      <c r="E70" s="448"/>
      <c r="F70" s="448"/>
      <c r="G70" s="448"/>
      <c r="H70" s="448"/>
      <c r="I70" s="448"/>
      <c r="J70" s="449"/>
    </row>
    <row r="71" spans="2:10" x14ac:dyDescent="0.25">
      <c r="C71" s="447"/>
      <c r="D71" s="448"/>
      <c r="E71" s="448"/>
      <c r="F71" s="448"/>
      <c r="G71" s="448"/>
      <c r="H71" s="448"/>
      <c r="I71" s="448"/>
      <c r="J71" s="449"/>
    </row>
    <row r="72" spans="2:10" ht="15.75" thickBot="1" x14ac:dyDescent="0.3">
      <c r="C72" s="450"/>
      <c r="D72" s="451"/>
      <c r="E72" s="451"/>
      <c r="F72" s="451"/>
      <c r="G72" s="451"/>
      <c r="H72" s="451"/>
      <c r="I72" s="451"/>
      <c r="J72" s="452"/>
    </row>
    <row r="73" spans="2:10" ht="15.75" thickBot="1" x14ac:dyDescent="0.3"/>
    <row r="74" spans="2:10" ht="15" customHeight="1" x14ac:dyDescent="0.25">
      <c r="B74" s="453" t="s">
        <v>308</v>
      </c>
      <c r="C74" s="454"/>
      <c r="D74" s="454"/>
      <c r="E74" s="454"/>
      <c r="F74" s="454"/>
      <c r="G74" s="454"/>
      <c r="H74" s="454"/>
      <c r="I74" s="454"/>
      <c r="J74" s="455"/>
    </row>
    <row r="75" spans="2:10" x14ac:dyDescent="0.25">
      <c r="B75" s="456"/>
      <c r="C75" s="457"/>
      <c r="D75" s="457"/>
      <c r="E75" s="457"/>
      <c r="F75" s="457"/>
      <c r="G75" s="457"/>
      <c r="H75" s="457"/>
      <c r="I75" s="457"/>
      <c r="J75" s="458"/>
    </row>
    <row r="76" spans="2:10" ht="15.75" thickBot="1" x14ac:dyDescent="0.3">
      <c r="B76" s="459"/>
      <c r="C76" s="460"/>
      <c r="D76" s="460"/>
      <c r="E76" s="460"/>
      <c r="F76" s="460"/>
      <c r="G76" s="460"/>
      <c r="H76" s="460"/>
      <c r="I76" s="460"/>
      <c r="J76" s="461"/>
    </row>
  </sheetData>
  <mergeCells count="12">
    <mergeCell ref="A2:A6"/>
    <mergeCell ref="B74:J76"/>
    <mergeCell ref="B2:J6"/>
    <mergeCell ref="C7:J22"/>
    <mergeCell ref="C28:J45"/>
    <mergeCell ref="C47:J49"/>
    <mergeCell ref="C51:J52"/>
    <mergeCell ref="C54:J56"/>
    <mergeCell ref="C58:J60"/>
    <mergeCell ref="C62:J66"/>
    <mergeCell ref="C68:J72"/>
    <mergeCell ref="C24:J2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Planilha final 2014</vt:lpstr>
      <vt:lpstr>presença nas comissões</vt:lpstr>
      <vt:lpstr>comissões consolidadas</vt:lpstr>
      <vt:lpstr>Transparência-aval. do site </vt:lpstr>
      <vt:lpstr>Impacto dos PLs</vt:lpstr>
      <vt:lpstr>votaçõesnominais</vt:lpstr>
      <vt:lpstr>votações importantes</vt:lpstr>
      <vt:lpstr>Criterios Avaliacao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Desktop</dc:creator>
  <cp:lastModifiedBy>SEVEN</cp:lastModifiedBy>
  <cp:lastPrinted>2014-09-03T06:40:06Z</cp:lastPrinted>
  <dcterms:created xsi:type="dcterms:W3CDTF">2014-09-02T20:12:27Z</dcterms:created>
  <dcterms:modified xsi:type="dcterms:W3CDTF">2014-09-14T14:16:49Z</dcterms:modified>
</cp:coreProperties>
</file>